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3020" windowHeight="7935" firstSheet="10" activeTab="14"/>
  </bookViews>
  <sheets>
    <sheet name="COVER" sheetId="16" r:id="rId1"/>
    <sheet name="NOTICE" sheetId="2" r:id="rId2"/>
    <sheet name="TAIWAN" sheetId="4" r:id="rId3"/>
    <sheet name="HK-SHEKOU-JP direct" sheetId="5" r:id="rId4"/>
    <sheet name="JP VIA KAO" sheetId="6" r:id="rId5"/>
    <sheet name="JP VIA HK" sheetId="7" r:id="rId6"/>
    <sheet name="MALAYSIA" sheetId="8" r:id="rId7"/>
    <sheet name="INDONESIA" sheetId="9" r:id="rId8"/>
    <sheet name="CHINA" sheetId="10" r:id="rId9"/>
    <sheet name="PHILIPPINES" sheetId="11" r:id="rId10"/>
    <sheet name="SINGAPORE" sheetId="12" r:id="rId11"/>
    <sheet name="KOREA" sheetId="13" r:id="rId12"/>
    <sheet name="THAILAND" sheetId="14" r:id="rId13"/>
    <sheet name="MMYQT" sheetId="15" r:id="rId14"/>
    <sheet name="CAMBODIA-THAILAND" sheetId="17" r:id="rId15"/>
    <sheet name="NEW SERVICE-TW-JP-SHANGHAI" sheetId="20" r:id="rId16"/>
  </sheets>
  <calcPr calcId="125725"/>
</workbook>
</file>

<file path=xl/calcChain.xml><?xml version="1.0" encoding="utf-8"?>
<calcChain xmlns="http://schemas.openxmlformats.org/spreadsheetml/2006/main">
  <c r="D52" i="14"/>
  <c r="E44" l="1"/>
  <c r="E43"/>
  <c r="E42"/>
  <c r="E41"/>
  <c r="E40"/>
  <c r="E39"/>
  <c r="E38"/>
  <c r="E37"/>
  <c r="E36"/>
  <c r="G8" i="4"/>
  <c r="G10"/>
  <c r="G12"/>
  <c r="G14"/>
  <c r="G16"/>
  <c r="G18"/>
  <c r="G20"/>
  <c r="G22"/>
  <c r="G24"/>
  <c r="G26"/>
  <c r="G28"/>
  <c r="G30"/>
  <c r="G32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F7"/>
  <c r="F10"/>
  <c r="F12"/>
  <c r="F14"/>
  <c r="F16"/>
  <c r="F18"/>
  <c r="F20"/>
  <c r="F22"/>
  <c r="F24"/>
  <c r="F26"/>
  <c r="F28"/>
  <c r="F30"/>
  <c r="F3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D24" i="20" l="1"/>
  <c r="D23"/>
  <c r="G23"/>
  <c r="H23" l="1"/>
  <c r="F23"/>
  <c r="E23"/>
  <c r="I23"/>
  <c r="D7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76" i="11"/>
  <c r="E14" i="20" l="1"/>
  <c r="F13"/>
  <c r="G12"/>
  <c r="H11"/>
  <c r="E13"/>
  <c r="F16"/>
  <c r="F12"/>
  <c r="G15"/>
  <c r="G11"/>
  <c r="H14"/>
  <c r="I17"/>
  <c r="I13"/>
  <c r="E15"/>
  <c r="E11"/>
  <c r="F14"/>
  <c r="G17"/>
  <c r="G13"/>
  <c r="H16"/>
  <c r="H12"/>
  <c r="I15"/>
  <c r="I11"/>
  <c r="F17"/>
  <c r="G16"/>
  <c r="H15"/>
  <c r="I14"/>
  <c r="E17"/>
  <c r="E16"/>
  <c r="E12"/>
  <c r="F15"/>
  <c r="F11"/>
  <c r="G14"/>
  <c r="H17"/>
  <c r="H13"/>
  <c r="I16"/>
  <c r="I12"/>
  <c r="K75" i="11"/>
  <c r="F75"/>
  <c r="K76"/>
  <c r="G76" l="1"/>
  <c r="E6" i="8" l="1"/>
  <c r="I9" i="20" l="1"/>
  <c r="F9" l="1"/>
  <c r="G9"/>
  <c r="H9"/>
  <c r="E9"/>
  <c r="H8"/>
  <c r="E8"/>
  <c r="I8"/>
  <c r="F8"/>
  <c r="G8"/>
  <c r="B9" i="13"/>
  <c r="B8"/>
  <c r="B7"/>
  <c r="B6"/>
  <c r="I10" i="20" l="1"/>
  <c r="H10"/>
  <c r="G10"/>
  <c r="F10"/>
  <c r="E10"/>
  <c r="E9" i="6"/>
  <c r="E83" i="8" s="1"/>
  <c r="F83" s="1"/>
  <c r="E10" i="6"/>
  <c r="E84" i="8" s="1"/>
  <c r="E35" i="10" s="1"/>
  <c r="E10" i="11" s="1"/>
  <c r="E11" i="6"/>
  <c r="E85" i="8" s="1"/>
  <c r="E36" i="10" s="1"/>
  <c r="E11" i="11" s="1"/>
  <c r="E12" i="6"/>
  <c r="E86" i="8" s="1"/>
  <c r="E13" i="6"/>
  <c r="E87" i="8" s="1"/>
  <c r="F87" s="1"/>
  <c r="E14" i="6"/>
  <c r="E88" i="8" s="1"/>
  <c r="E39" i="10" s="1"/>
  <c r="E14" i="11" s="1"/>
  <c r="E15" i="6"/>
  <c r="E89" i="8" s="1"/>
  <c r="E40" i="10" s="1"/>
  <c r="E15" i="11" s="1"/>
  <c r="E16" i="6"/>
  <c r="E90" i="8" s="1"/>
  <c r="E17" i="6"/>
  <c r="E91" i="8" s="1"/>
  <c r="E42" i="10" s="1"/>
  <c r="E17" i="11" s="1"/>
  <c r="E18" i="6"/>
  <c r="E92" i="8" s="1"/>
  <c r="E43" i="10" s="1"/>
  <c r="E18" i="11" s="1"/>
  <c r="E19" i="6"/>
  <c r="E93" i="8" s="1"/>
  <c r="F93" s="1"/>
  <c r="E20" i="6"/>
  <c r="E94" i="8" s="1"/>
  <c r="E45" i="10" s="1"/>
  <c r="E20" i="11" s="1"/>
  <c r="E21" i="6"/>
  <c r="E95" i="8" s="1"/>
  <c r="F95" s="1"/>
  <c r="E22" i="6"/>
  <c r="E96" i="8" s="1"/>
  <c r="E47" i="10" s="1"/>
  <c r="E22" i="11" s="1"/>
  <c r="E23" i="6"/>
  <c r="E97" i="8" s="1"/>
  <c r="E48" i="10" s="1"/>
  <c r="E23" i="11" s="1"/>
  <c r="E24" i="6"/>
  <c r="E98" i="8" s="1"/>
  <c r="E49" i="10" s="1"/>
  <c r="E24" i="11" s="1"/>
  <c r="E25" i="6"/>
  <c r="E99" i="8" s="1"/>
  <c r="F99" s="1"/>
  <c r="E26" i="6"/>
  <c r="E100" i="8" s="1"/>
  <c r="E51" i="10" s="1"/>
  <c r="E26" i="11" s="1"/>
  <c r="E27" i="6"/>
  <c r="E101" i="8" s="1"/>
  <c r="E28" i="6"/>
  <c r="E102" i="8" s="1"/>
  <c r="E53" i="10" s="1"/>
  <c r="E28" i="11" s="1"/>
  <c r="E29" i="6"/>
  <c r="E103" i="8" s="1"/>
  <c r="F103" s="1"/>
  <c r="E30" i="6"/>
  <c r="E104" i="8" s="1"/>
  <c r="F104" s="1"/>
  <c r="E31" i="6"/>
  <c r="E105" i="8" s="1"/>
  <c r="E56" i="10" s="1"/>
  <c r="E31" i="11" s="1"/>
  <c r="E32" i="6"/>
  <c r="E106" i="8" s="1"/>
  <c r="E57" i="10" s="1"/>
  <c r="E32" i="11" s="1"/>
  <c r="D6" i="6"/>
  <c r="D80" i="8" s="1"/>
  <c r="D31" i="10" s="1"/>
  <c r="D6" i="11" s="1"/>
  <c r="D7" i="6"/>
  <c r="F7" s="1"/>
  <c r="D8"/>
  <c r="F8" s="1"/>
  <c r="D9"/>
  <c r="D83" i="8" s="1"/>
  <c r="D34" i="10" s="1"/>
  <c r="D10" i="6"/>
  <c r="F10" s="1"/>
  <c r="D11"/>
  <c r="D85" i="8" s="1"/>
  <c r="D36" i="10" s="1"/>
  <c r="D12" i="6"/>
  <c r="D86" i="8" s="1"/>
  <c r="D37" i="10" s="1"/>
  <c r="D13" i="6"/>
  <c r="D87" i="8" s="1"/>
  <c r="D38" i="10" s="1"/>
  <c r="I38" s="1"/>
  <c r="D14" i="6"/>
  <c r="F14" s="1"/>
  <c r="D15"/>
  <c r="D89" i="8" s="1"/>
  <c r="D40" i="10" s="1"/>
  <c r="D16" i="6"/>
  <c r="D90" i="8" s="1"/>
  <c r="D41" i="10" s="1"/>
  <c r="H41" s="1"/>
  <c r="D17" i="6"/>
  <c r="D91" i="8" s="1"/>
  <c r="D42" i="10" s="1"/>
  <c r="H42" s="1"/>
  <c r="D18" i="6"/>
  <c r="F18" s="1"/>
  <c r="D19"/>
  <c r="D93" i="8" s="1"/>
  <c r="D44" i="10" s="1"/>
  <c r="D20" i="6"/>
  <c r="F20" s="1"/>
  <c r="D21"/>
  <c r="D95" i="8" s="1"/>
  <c r="D46" i="10" s="1"/>
  <c r="I46" s="1"/>
  <c r="D22" i="6"/>
  <c r="F22" s="1"/>
  <c r="D23"/>
  <c r="D97" i="8" s="1"/>
  <c r="D48" i="10" s="1"/>
  <c r="D24" i="6"/>
  <c r="D98" i="8" s="1"/>
  <c r="D49" i="10" s="1"/>
  <c r="D25" i="6"/>
  <c r="D99" i="8" s="1"/>
  <c r="D50" i="10" s="1"/>
  <c r="I50" s="1"/>
  <c r="D26" i="6"/>
  <c r="F26" s="1"/>
  <c r="D27"/>
  <c r="D101" i="8" s="1"/>
  <c r="D52" i="10" s="1"/>
  <c r="D28" i="6"/>
  <c r="D102" i="8" s="1"/>
  <c r="D53" i="10" s="1"/>
  <c r="D29" i="6"/>
  <c r="F29" s="1"/>
  <c r="D30"/>
  <c r="F30" s="1"/>
  <c r="D31"/>
  <c r="D105" i="8" s="1"/>
  <c r="D56" i="10" s="1"/>
  <c r="D32" i="6"/>
  <c r="F32" s="1"/>
  <c r="C6"/>
  <c r="C80" i="8" s="1"/>
  <c r="C31" i="10" s="1"/>
  <c r="C6" i="11" s="1"/>
  <c r="C7" i="6"/>
  <c r="C81" i="8" s="1"/>
  <c r="C32" i="10" s="1"/>
  <c r="C7" i="11" s="1"/>
  <c r="C8" i="6"/>
  <c r="C82" i="8" s="1"/>
  <c r="C33" i="10" s="1"/>
  <c r="C8" i="11" s="1"/>
  <c r="C9" i="6"/>
  <c r="C83" i="8" s="1"/>
  <c r="C34" i="10" s="1"/>
  <c r="C9" i="11" s="1"/>
  <c r="C10" i="6"/>
  <c r="C84" i="8" s="1"/>
  <c r="C35" i="10" s="1"/>
  <c r="C10" i="11" s="1"/>
  <c r="C11" i="6"/>
  <c r="C85" i="8" s="1"/>
  <c r="C36" i="10" s="1"/>
  <c r="C11" i="11" s="1"/>
  <c r="C12" i="6"/>
  <c r="C86" i="8" s="1"/>
  <c r="C37" i="10" s="1"/>
  <c r="C12" i="11" s="1"/>
  <c r="C13" i="6"/>
  <c r="C87" i="8" s="1"/>
  <c r="C38" i="10" s="1"/>
  <c r="C13" i="11" s="1"/>
  <c r="C14" i="6"/>
  <c r="C88" i="8" s="1"/>
  <c r="C39" i="10" s="1"/>
  <c r="C14" i="11" s="1"/>
  <c r="C15" i="6"/>
  <c r="C89" i="8" s="1"/>
  <c r="C40" i="10" s="1"/>
  <c r="C15" i="11" s="1"/>
  <c r="C16" i="6"/>
  <c r="C90" i="8" s="1"/>
  <c r="C41" i="10" s="1"/>
  <c r="C16" i="11" s="1"/>
  <c r="C17" i="6"/>
  <c r="C91" i="8" s="1"/>
  <c r="C42" i="10" s="1"/>
  <c r="C17" i="11" s="1"/>
  <c r="C18" i="6"/>
  <c r="C92" i="8" s="1"/>
  <c r="C43" i="10" s="1"/>
  <c r="C18" i="11" s="1"/>
  <c r="C19" i="6"/>
  <c r="C93" i="8" s="1"/>
  <c r="C44" i="10" s="1"/>
  <c r="C19" i="11" s="1"/>
  <c r="C20" i="6"/>
  <c r="C94" i="8" s="1"/>
  <c r="C45" i="10" s="1"/>
  <c r="C20" i="11" s="1"/>
  <c r="C21" i="6"/>
  <c r="C95" i="8" s="1"/>
  <c r="C46" i="10" s="1"/>
  <c r="C21" i="11" s="1"/>
  <c r="C22" i="6"/>
  <c r="C96" i="8" s="1"/>
  <c r="C47" i="10" s="1"/>
  <c r="C22" i="11" s="1"/>
  <c r="C23" i="6"/>
  <c r="C97" i="8" s="1"/>
  <c r="C48" i="10" s="1"/>
  <c r="C23" i="11" s="1"/>
  <c r="C24" i="6"/>
  <c r="C98" i="8" s="1"/>
  <c r="C49" i="10" s="1"/>
  <c r="C24" i="11" s="1"/>
  <c r="C25" i="6"/>
  <c r="C99" i="8" s="1"/>
  <c r="C50" i="10" s="1"/>
  <c r="C25" i="11" s="1"/>
  <c r="C26" i="6"/>
  <c r="C100" i="8" s="1"/>
  <c r="C51" i="10" s="1"/>
  <c r="C26" i="11" s="1"/>
  <c r="C27" i="6"/>
  <c r="C101" i="8" s="1"/>
  <c r="C52" i="10" s="1"/>
  <c r="C27" i="11" s="1"/>
  <c r="C28" i="6"/>
  <c r="C102" i="8" s="1"/>
  <c r="C53" i="10" s="1"/>
  <c r="C28" i="11" s="1"/>
  <c r="C29" i="6"/>
  <c r="C103" i="8" s="1"/>
  <c r="C54" i="10" s="1"/>
  <c r="C29" i="11" s="1"/>
  <c r="C30" i="6"/>
  <c r="C104" i="8" s="1"/>
  <c r="C55" i="10" s="1"/>
  <c r="C30" i="11" s="1"/>
  <c r="C31" i="6"/>
  <c r="C105" i="8" s="1"/>
  <c r="C56" i="10" s="1"/>
  <c r="C31" i="11" s="1"/>
  <c r="C32" i="6"/>
  <c r="C106" i="8" s="1"/>
  <c r="C57" i="10" s="1"/>
  <c r="C32" i="11" s="1"/>
  <c r="B6" i="6"/>
  <c r="B80" i="8" s="1"/>
  <c r="B31" i="10" s="1"/>
  <c r="B6" i="11" s="1"/>
  <c r="B7" i="6"/>
  <c r="B81" i="8" s="1"/>
  <c r="B32" i="10" s="1"/>
  <c r="B7" i="11" s="1"/>
  <c r="B8" i="6"/>
  <c r="B82" i="8" s="1"/>
  <c r="B33" i="10" s="1"/>
  <c r="B8" i="11" s="1"/>
  <c r="B9" i="6"/>
  <c r="B83" i="8" s="1"/>
  <c r="B34" i="10" s="1"/>
  <c r="B9" i="11" s="1"/>
  <c r="B10" i="6"/>
  <c r="B84" i="8" s="1"/>
  <c r="B35" i="10" s="1"/>
  <c r="B10" i="11" s="1"/>
  <c r="B11" i="6"/>
  <c r="B85" i="8" s="1"/>
  <c r="B36" i="10" s="1"/>
  <c r="B11" i="11" s="1"/>
  <c r="B12" i="6"/>
  <c r="B86" i="8" s="1"/>
  <c r="B37" i="10" s="1"/>
  <c r="B12" i="11" s="1"/>
  <c r="B13" i="6"/>
  <c r="B87" i="8" s="1"/>
  <c r="B38" i="10" s="1"/>
  <c r="B13" i="11" s="1"/>
  <c r="B14" i="6"/>
  <c r="B88" i="8" s="1"/>
  <c r="B39" i="10" s="1"/>
  <c r="B14" i="11" s="1"/>
  <c r="B15" i="6"/>
  <c r="B89" i="8" s="1"/>
  <c r="B40" i="10" s="1"/>
  <c r="B15" i="11" s="1"/>
  <c r="B16" i="6"/>
  <c r="B90" i="8" s="1"/>
  <c r="B41" i="10" s="1"/>
  <c r="B16" i="11" s="1"/>
  <c r="B17" i="6"/>
  <c r="B91" i="8" s="1"/>
  <c r="B42" i="10" s="1"/>
  <c r="B17" i="11" s="1"/>
  <c r="B18" i="6"/>
  <c r="B92" i="8" s="1"/>
  <c r="B43" i="10" s="1"/>
  <c r="B18" i="11" s="1"/>
  <c r="B19" i="6"/>
  <c r="B93" i="8" s="1"/>
  <c r="B44" i="10" s="1"/>
  <c r="B19" i="11" s="1"/>
  <c r="B20" i="6"/>
  <c r="B94" i="8" s="1"/>
  <c r="B45" i="10" s="1"/>
  <c r="B20" i="11" s="1"/>
  <c r="B21" i="6"/>
  <c r="B95" i="8" s="1"/>
  <c r="B46" i="10" s="1"/>
  <c r="B21" i="11" s="1"/>
  <c r="B22" i="6"/>
  <c r="B96" i="8" s="1"/>
  <c r="B47" i="10" s="1"/>
  <c r="B22" i="11" s="1"/>
  <c r="B23" i="6"/>
  <c r="B97" i="8" s="1"/>
  <c r="B48" i="10" s="1"/>
  <c r="B23" i="11" s="1"/>
  <c r="B24" i="6"/>
  <c r="B98" i="8" s="1"/>
  <c r="B49" i="10" s="1"/>
  <c r="B24" i="11" s="1"/>
  <c r="B25" i="6"/>
  <c r="B99" i="8" s="1"/>
  <c r="B50" i="10" s="1"/>
  <c r="B25" i="11" s="1"/>
  <c r="B26" i="6"/>
  <c r="B100" i="8" s="1"/>
  <c r="B51" i="10" s="1"/>
  <c r="B26" i="11" s="1"/>
  <c r="B27" i="6"/>
  <c r="B101" i="8" s="1"/>
  <c r="B52" i="10" s="1"/>
  <c r="B27" i="11" s="1"/>
  <c r="B28" i="6"/>
  <c r="B102" i="8" s="1"/>
  <c r="B53" i="10" s="1"/>
  <c r="B28" i="11" s="1"/>
  <c r="B29" i="6"/>
  <c r="B103" i="8" s="1"/>
  <c r="B54" i="10" s="1"/>
  <c r="B29" i="11" s="1"/>
  <c r="B30" i="6"/>
  <c r="B104" i="8" s="1"/>
  <c r="B55" i="10" s="1"/>
  <c r="B30" i="11" s="1"/>
  <c r="B31" i="6"/>
  <c r="B105" i="8" s="1"/>
  <c r="B56" i="10" s="1"/>
  <c r="B31" i="11" s="1"/>
  <c r="B32" i="6"/>
  <c r="B106" i="8" s="1"/>
  <c r="B57" i="10" s="1"/>
  <c r="B32" i="11" s="1"/>
  <c r="G6" i="4"/>
  <c r="G26" i="6" l="1"/>
  <c r="G25"/>
  <c r="F13"/>
  <c r="G18"/>
  <c r="D100" i="8"/>
  <c r="D51" i="10" s="1"/>
  <c r="H51" s="1"/>
  <c r="F25" i="6"/>
  <c r="G13"/>
  <c r="D104" i="8"/>
  <c r="D55" i="10" s="1"/>
  <c r="G55" s="1"/>
  <c r="G30" i="6"/>
  <c r="D103" i="8"/>
  <c r="D54" i="10" s="1"/>
  <c r="G54" s="1"/>
  <c r="G29" i="6"/>
  <c r="G22"/>
  <c r="D96" i="8"/>
  <c r="D47" i="10" s="1"/>
  <c r="F47" s="1"/>
  <c r="F21" i="6"/>
  <c r="G21"/>
  <c r="D92" i="8"/>
  <c r="D43" i="10" s="1"/>
  <c r="I43" s="1"/>
  <c r="F17" i="6"/>
  <c r="G17"/>
  <c r="D88" i="8"/>
  <c r="D39" i="10" s="1"/>
  <c r="D14" i="11" s="1"/>
  <c r="J14" s="1"/>
  <c r="G14" i="6"/>
  <c r="G10"/>
  <c r="G9"/>
  <c r="D81" i="8"/>
  <c r="D32" i="10" s="1"/>
  <c r="F32" s="1"/>
  <c r="D84" i="8"/>
  <c r="D35" i="10" s="1"/>
  <c r="G35" s="1"/>
  <c r="F9" i="6"/>
  <c r="E41" i="10"/>
  <c r="E16" i="11" s="1"/>
  <c r="F90" i="8"/>
  <c r="E37" i="10"/>
  <c r="E12" i="11" s="1"/>
  <c r="F86" i="8"/>
  <c r="E52" i="10"/>
  <c r="E27" i="11" s="1"/>
  <c r="F101" i="8"/>
  <c r="F28" i="6"/>
  <c r="F24"/>
  <c r="F16"/>
  <c r="F12"/>
  <c r="F31"/>
  <c r="F27"/>
  <c r="F23"/>
  <c r="F19"/>
  <c r="F15"/>
  <c r="F11"/>
  <c r="G32"/>
  <c r="G28"/>
  <c r="G24"/>
  <c r="G20"/>
  <c r="G16"/>
  <c r="G12"/>
  <c r="D106" i="8"/>
  <c r="D57" i="10" s="1"/>
  <c r="G57" s="1"/>
  <c r="D94" i="8"/>
  <c r="D45" i="10" s="1"/>
  <c r="H45" s="1"/>
  <c r="G31" i="6"/>
  <c r="G27"/>
  <c r="G23"/>
  <c r="G19"/>
  <c r="G15"/>
  <c r="G11"/>
  <c r="G8"/>
  <c r="D82" i="8"/>
  <c r="D33" i="10" s="1"/>
  <c r="F33" s="1"/>
  <c r="G7" i="6"/>
  <c r="F6"/>
  <c r="G6"/>
  <c r="I18" i="20"/>
  <c r="H18"/>
  <c r="G18"/>
  <c r="F18"/>
  <c r="G40" i="10"/>
  <c r="F40"/>
  <c r="F105" i="8"/>
  <c r="E44" i="10"/>
  <c r="E19" i="11" s="1"/>
  <c r="F102" i="8"/>
  <c r="F89"/>
  <c r="E54" i="10"/>
  <c r="E29" i="11" s="1"/>
  <c r="E38" i="10"/>
  <c r="E13" i="11" s="1"/>
  <c r="F31" i="10"/>
  <c r="E50"/>
  <c r="E25" i="11" s="1"/>
  <c r="E34" i="10"/>
  <c r="E9" i="11" s="1"/>
  <c r="F106" i="8"/>
  <c r="F97"/>
  <c r="F85"/>
  <c r="E46" i="10"/>
  <c r="E21" i="11" s="1"/>
  <c r="G31" i="10"/>
  <c r="I6" i="11"/>
  <c r="K6"/>
  <c r="D28"/>
  <c r="K28" s="1"/>
  <c r="G53" i="10"/>
  <c r="F53"/>
  <c r="I53"/>
  <c r="H53"/>
  <c r="D12" i="11"/>
  <c r="K12" s="1"/>
  <c r="G37" i="10"/>
  <c r="F37"/>
  <c r="I37"/>
  <c r="H37"/>
  <c r="I52"/>
  <c r="G52"/>
  <c r="F52"/>
  <c r="D27" i="11"/>
  <c r="I27" s="1"/>
  <c r="H52" i="10"/>
  <c r="I44"/>
  <c r="H44"/>
  <c r="D19" i="11"/>
  <c r="K19" s="1"/>
  <c r="G44" i="10"/>
  <c r="F44"/>
  <c r="I36"/>
  <c r="G36"/>
  <c r="F36"/>
  <c r="D11" i="11"/>
  <c r="I11" s="1"/>
  <c r="H36" i="10"/>
  <c r="H39"/>
  <c r="G32"/>
  <c r="F92" i="8"/>
  <c r="D24" i="11"/>
  <c r="G49" i="10"/>
  <c r="F49"/>
  <c r="H49"/>
  <c r="D25" i="11"/>
  <c r="H50" i="10"/>
  <c r="G42"/>
  <c r="F42"/>
  <c r="I42"/>
  <c r="D9" i="11"/>
  <c r="H34" i="10"/>
  <c r="F96" i="8"/>
  <c r="I56" i="10"/>
  <c r="H56"/>
  <c r="I48"/>
  <c r="D23" i="11"/>
  <c r="G48" i="10"/>
  <c r="F48"/>
  <c r="I40"/>
  <c r="H40"/>
  <c r="E55"/>
  <c r="E30" i="11" s="1"/>
  <c r="F50" i="10"/>
  <c r="G50"/>
  <c r="I49"/>
  <c r="D31" i="11"/>
  <c r="D21"/>
  <c r="F21" s="1"/>
  <c r="F100" i="8"/>
  <c r="F94"/>
  <c r="F84"/>
  <c r="F56" i="10"/>
  <c r="F46"/>
  <c r="G56"/>
  <c r="G46"/>
  <c r="H48"/>
  <c r="I34"/>
  <c r="D17" i="11"/>
  <c r="F17" s="1"/>
  <c r="F98" i="8"/>
  <c r="F88"/>
  <c r="F34" i="10"/>
  <c r="G34"/>
  <c r="H46"/>
  <c r="D15" i="11"/>
  <c r="D16"/>
  <c r="G41" i="10"/>
  <c r="F41"/>
  <c r="I41"/>
  <c r="D13" i="11"/>
  <c r="F13" s="1"/>
  <c r="H38" i="10"/>
  <c r="G38"/>
  <c r="F38"/>
  <c r="F91" i="8"/>
  <c r="F6" i="11"/>
  <c r="G6"/>
  <c r="H6"/>
  <c r="E18" i="20"/>
  <c r="H5" i="4"/>
  <c r="F5"/>
  <c r="E8" i="6"/>
  <c r="E82" i="8" s="1"/>
  <c r="E33" i="10" s="1"/>
  <c r="E8" i="11" s="1"/>
  <c r="E7" i="6"/>
  <c r="E81" i="8" s="1"/>
  <c r="E32" i="10" s="1"/>
  <c r="E7" i="11" s="1"/>
  <c r="E6" i="6"/>
  <c r="E80" i="8" s="1"/>
  <c r="F80" s="1"/>
  <c r="D7" i="11" l="1"/>
  <c r="K7" s="1"/>
  <c r="G39" i="10"/>
  <c r="D22" i="11"/>
  <c r="K22" s="1"/>
  <c r="G51" i="10"/>
  <c r="G47"/>
  <c r="J19" i="11"/>
  <c r="F51" i="10"/>
  <c r="D26" i="11"/>
  <c r="K26" s="1"/>
  <c r="I51" i="10"/>
  <c r="H47"/>
  <c r="D10" i="11"/>
  <c r="K10" s="1"/>
  <c r="H32" i="10"/>
  <c r="F28" i="11"/>
  <c r="I39" i="10"/>
  <c r="F43"/>
  <c r="E31"/>
  <c r="E6" i="11" s="1"/>
  <c r="G43" i="10"/>
  <c r="D32" i="11"/>
  <c r="J32" s="1"/>
  <c r="F55" i="10"/>
  <c r="D30" i="11"/>
  <c r="J30" s="1"/>
  <c r="I55" i="10"/>
  <c r="H55"/>
  <c r="H54"/>
  <c r="D29" i="11"/>
  <c r="F29" s="1"/>
  <c r="I54" i="10"/>
  <c r="F54"/>
  <c r="H27" i="11"/>
  <c r="I47" i="10"/>
  <c r="F45"/>
  <c r="G45"/>
  <c r="I45"/>
  <c r="D20" i="11"/>
  <c r="K20" s="1"/>
  <c r="D18"/>
  <c r="K18" s="1"/>
  <c r="H43" i="10"/>
  <c r="G17" i="11"/>
  <c r="F39" i="10"/>
  <c r="I35"/>
  <c r="H35"/>
  <c r="F35"/>
  <c r="H57"/>
  <c r="F57"/>
  <c r="F12" i="11"/>
  <c r="I57" i="10"/>
  <c r="G33"/>
  <c r="H33"/>
  <c r="D8" i="11"/>
  <c r="F8" s="1"/>
  <c r="F82" i="8"/>
  <c r="F81"/>
  <c r="I26" i="11"/>
  <c r="H28"/>
  <c r="G27"/>
  <c r="F27"/>
  <c r="G19" i="20"/>
  <c r="F19"/>
  <c r="I19"/>
  <c r="H19"/>
  <c r="I17" i="11"/>
  <c r="H17"/>
  <c r="J28"/>
  <c r="G28"/>
  <c r="F26"/>
  <c r="I28"/>
  <c r="I13"/>
  <c r="H13"/>
  <c r="G13"/>
  <c r="F11"/>
  <c r="I21"/>
  <c r="J12"/>
  <c r="G21"/>
  <c r="G11"/>
  <c r="H14"/>
  <c r="G12"/>
  <c r="H21"/>
  <c r="H11"/>
  <c r="H12"/>
  <c r="G14"/>
  <c r="I12"/>
  <c r="K16"/>
  <c r="J16"/>
  <c r="I16"/>
  <c r="H16"/>
  <c r="G16"/>
  <c r="F16"/>
  <c r="J27"/>
  <c r="K27"/>
  <c r="J9"/>
  <c r="K9"/>
  <c r="K24"/>
  <c r="J24"/>
  <c r="H24"/>
  <c r="F24"/>
  <c r="G24"/>
  <c r="I24"/>
  <c r="K14"/>
  <c r="I14"/>
  <c r="K15"/>
  <c r="I15"/>
  <c r="G15"/>
  <c r="H15"/>
  <c r="J15"/>
  <c r="F15"/>
  <c r="J21"/>
  <c r="K21"/>
  <c r="J25"/>
  <c r="K25"/>
  <c r="J11"/>
  <c r="K11"/>
  <c r="I9"/>
  <c r="I25"/>
  <c r="H9"/>
  <c r="H25"/>
  <c r="G9"/>
  <c r="G25"/>
  <c r="F9"/>
  <c r="F25"/>
  <c r="I19"/>
  <c r="H19"/>
  <c r="G19"/>
  <c r="F19"/>
  <c r="F14"/>
  <c r="J13"/>
  <c r="K13"/>
  <c r="J17"/>
  <c r="K17"/>
  <c r="K31"/>
  <c r="J31"/>
  <c r="H31"/>
  <c r="F31"/>
  <c r="I31"/>
  <c r="G31"/>
  <c r="I23"/>
  <c r="G23"/>
  <c r="J23"/>
  <c r="F23"/>
  <c r="H23"/>
  <c r="K23"/>
  <c r="E19" i="20"/>
  <c r="I75" i="11"/>
  <c r="D77"/>
  <c r="E75"/>
  <c r="J75" s="1"/>
  <c r="H7" l="1"/>
  <c r="F7"/>
  <c r="I22"/>
  <c r="G22"/>
  <c r="F20"/>
  <c r="G7"/>
  <c r="I7"/>
  <c r="H22"/>
  <c r="I10"/>
  <c r="F10"/>
  <c r="G10"/>
  <c r="G20"/>
  <c r="J22"/>
  <c r="J20"/>
  <c r="F22"/>
  <c r="H8"/>
  <c r="J10"/>
  <c r="G26"/>
  <c r="H10"/>
  <c r="H26"/>
  <c r="H20"/>
  <c r="J26"/>
  <c r="I20"/>
  <c r="K32"/>
  <c r="I32"/>
  <c r="G32"/>
  <c r="H32"/>
  <c r="F32"/>
  <c r="G30"/>
  <c r="I30"/>
  <c r="F30"/>
  <c r="K30"/>
  <c r="H30"/>
  <c r="K29"/>
  <c r="J29"/>
  <c r="H29"/>
  <c r="G29"/>
  <c r="I29"/>
  <c r="G18"/>
  <c r="I18"/>
  <c r="F18"/>
  <c r="H18"/>
  <c r="J18"/>
  <c r="G8"/>
  <c r="J8"/>
  <c r="I8"/>
  <c r="K8"/>
  <c r="I20" i="20"/>
  <c r="H20"/>
  <c r="G20"/>
  <c r="F20"/>
  <c r="K77" i="11"/>
  <c r="G77"/>
  <c r="D78"/>
  <c r="I77"/>
  <c r="I76"/>
  <c r="G75"/>
  <c r="E20" i="20"/>
  <c r="H75" i="11"/>
  <c r="E77"/>
  <c r="F77" s="1"/>
  <c r="E76"/>
  <c r="F76" s="1"/>
  <c r="I6" i="20"/>
  <c r="H6"/>
  <c r="G6"/>
  <c r="F6"/>
  <c r="E6"/>
  <c r="F7"/>
  <c r="I21" l="1"/>
  <c r="H21"/>
  <c r="G21"/>
  <c r="F21"/>
  <c r="D79" i="11"/>
  <c r="I78"/>
  <c r="G78"/>
  <c r="K78"/>
  <c r="E78"/>
  <c r="F78"/>
  <c r="E21" i="20"/>
  <c r="G7"/>
  <c r="H7"/>
  <c r="I7"/>
  <c r="E7"/>
  <c r="H77" i="11"/>
  <c r="J77"/>
  <c r="H76"/>
  <c r="J76"/>
  <c r="I22" i="20" l="1"/>
  <c r="H22"/>
  <c r="G22"/>
  <c r="F22"/>
  <c r="J78" i="11"/>
  <c r="H78"/>
  <c r="D80"/>
  <c r="I79"/>
  <c r="G79"/>
  <c r="F79"/>
  <c r="K79"/>
  <c r="E79"/>
  <c r="E22" i="20"/>
  <c r="C19" i="9"/>
  <c r="B19"/>
  <c r="C43" i="8"/>
  <c r="C43" i="9" s="1"/>
  <c r="C19" i="12" s="1"/>
  <c r="B43" i="8"/>
  <c r="B43" i="9" s="1"/>
  <c r="B19" i="12" s="1"/>
  <c r="E24" i="20" l="1"/>
  <c r="I24"/>
  <c r="F24"/>
  <c r="H24"/>
  <c r="G24"/>
  <c r="J79" i="11"/>
  <c r="H79"/>
  <c r="D81"/>
  <c r="K80"/>
  <c r="F80"/>
  <c r="E80"/>
  <c r="I80"/>
  <c r="G80"/>
  <c r="E31" i="14"/>
  <c r="E32"/>
  <c r="E33"/>
  <c r="E34"/>
  <c r="E35"/>
  <c r="D82" i="11" l="1"/>
  <c r="G81"/>
  <c r="K81"/>
  <c r="F81"/>
  <c r="E81"/>
  <c r="I81"/>
  <c r="J80"/>
  <c r="H80"/>
  <c r="C10" i="13"/>
  <c r="C11"/>
  <c r="C12"/>
  <c r="C13"/>
  <c r="C14"/>
  <c r="C15"/>
  <c r="C16"/>
  <c r="B10"/>
  <c r="B11"/>
  <c r="B12"/>
  <c r="B13"/>
  <c r="B14"/>
  <c r="B15"/>
  <c r="B16"/>
  <c r="D75" i="10"/>
  <c r="D76" s="1"/>
  <c r="D77" s="1"/>
  <c r="D78" s="1"/>
  <c r="D79" s="1"/>
  <c r="D80" s="1"/>
  <c r="D81" s="1"/>
  <c r="D82" s="1"/>
  <c r="D83" s="1"/>
  <c r="D84" s="1"/>
  <c r="D16" i="13" s="1"/>
  <c r="E16" s="1"/>
  <c r="E83" i="10" l="1"/>
  <c r="D13" i="13"/>
  <c r="F13" s="1"/>
  <c r="D14"/>
  <c r="E14" s="1"/>
  <c r="D10"/>
  <c r="E10" s="1"/>
  <c r="E84" i="10"/>
  <c r="D9" i="13"/>
  <c r="D15"/>
  <c r="F15" s="1"/>
  <c r="J81" i="11"/>
  <c r="H81"/>
  <c r="D83"/>
  <c r="I82"/>
  <c r="G82"/>
  <c r="K82"/>
  <c r="F82"/>
  <c r="E82"/>
  <c r="D12" i="13"/>
  <c r="E12" s="1"/>
  <c r="D11"/>
  <c r="F11" s="1"/>
  <c r="E15"/>
  <c r="F14"/>
  <c r="F16"/>
  <c r="E5" i="5"/>
  <c r="E13" i="13" l="1"/>
  <c r="F10"/>
  <c r="J82" i="11"/>
  <c r="H82"/>
  <c r="D84"/>
  <c r="D85" s="1"/>
  <c r="I83"/>
  <c r="G83"/>
  <c r="K83"/>
  <c r="F83"/>
  <c r="E83"/>
  <c r="F12" i="13"/>
  <c r="E11"/>
  <c r="D5" i="6"/>
  <c r="C5"/>
  <c r="C79" i="8" s="1"/>
  <c r="B5" i="6"/>
  <c r="B79" i="8" s="1"/>
  <c r="E5" i="4"/>
  <c r="E5" i="6" s="1"/>
  <c r="E79" i="8" s="1"/>
  <c r="F79" s="1"/>
  <c r="G5" i="6" l="1"/>
  <c r="D79" i="8"/>
  <c r="E85" i="11"/>
  <c r="D86"/>
  <c r="D87" s="1"/>
  <c r="G85"/>
  <c r="F85"/>
  <c r="I85"/>
  <c r="K85"/>
  <c r="J83"/>
  <c r="H83"/>
  <c r="K84"/>
  <c r="F84"/>
  <c r="E84"/>
  <c r="I84"/>
  <c r="G84"/>
  <c r="F5" i="6"/>
  <c r="K87" i="11" l="1"/>
  <c r="I87"/>
  <c r="G87"/>
  <c r="E87"/>
  <c r="F87"/>
  <c r="D88"/>
  <c r="J85"/>
  <c r="H85"/>
  <c r="G86"/>
  <c r="K86"/>
  <c r="F86"/>
  <c r="E86"/>
  <c r="I86"/>
  <c r="J84"/>
  <c r="H84"/>
  <c r="I33" i="10"/>
  <c r="B6" i="9"/>
  <c r="C31" i="8"/>
  <c r="C32"/>
  <c r="C33"/>
  <c r="C34"/>
  <c r="C35"/>
  <c r="C36"/>
  <c r="C37"/>
  <c r="C38"/>
  <c r="C39"/>
  <c r="C40"/>
  <c r="C41"/>
  <c r="C42"/>
  <c r="B31"/>
  <c r="B32"/>
  <c r="B33"/>
  <c r="B34"/>
  <c r="B35"/>
  <c r="B36"/>
  <c r="B37"/>
  <c r="B38"/>
  <c r="B39"/>
  <c r="B40"/>
  <c r="B41"/>
  <c r="B42"/>
  <c r="C30"/>
  <c r="D30"/>
  <c r="B30"/>
  <c r="D7"/>
  <c r="E7" s="1"/>
  <c r="J87" i="11" l="1"/>
  <c r="H87"/>
  <c r="D89"/>
  <c r="K88"/>
  <c r="I88"/>
  <c r="G88"/>
  <c r="E88"/>
  <c r="F88"/>
  <c r="J86"/>
  <c r="H86"/>
  <c r="G30" i="8"/>
  <c r="F30"/>
  <c r="E30"/>
  <c r="D31"/>
  <c r="D8"/>
  <c r="E8" s="1"/>
  <c r="C30" i="10"/>
  <c r="C5" i="11" s="1"/>
  <c r="B30" i="10"/>
  <c r="B5" i="11" s="1"/>
  <c r="E30" i="10"/>
  <c r="E5" i="11" s="1"/>
  <c r="J88" l="1"/>
  <c r="H88"/>
  <c r="D90"/>
  <c r="F89"/>
  <c r="K89"/>
  <c r="I89"/>
  <c r="G89"/>
  <c r="E89"/>
  <c r="F31" i="8"/>
  <c r="E31"/>
  <c r="G31"/>
  <c r="D32"/>
  <c r="D9"/>
  <c r="E9" s="1"/>
  <c r="D30" i="10"/>
  <c r="G30" s="1"/>
  <c r="J89" i="11" l="1"/>
  <c r="H89"/>
  <c r="D91"/>
  <c r="F90"/>
  <c r="K90"/>
  <c r="I90"/>
  <c r="G90"/>
  <c r="E90"/>
  <c r="G32" i="8"/>
  <c r="E32"/>
  <c r="F32"/>
  <c r="I31" i="10"/>
  <c r="H30"/>
  <c r="I30"/>
  <c r="H31"/>
  <c r="D10" i="8"/>
  <c r="E10" s="1"/>
  <c r="D33"/>
  <c r="I32" i="10"/>
  <c r="D5" i="11"/>
  <c r="F30" i="10"/>
  <c r="J6" i="11"/>
  <c r="B6" i="7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C5"/>
  <c r="B5"/>
  <c r="J90" i="11" l="1"/>
  <c r="H90"/>
  <c r="D92"/>
  <c r="D93" s="1"/>
  <c r="K91"/>
  <c r="I91"/>
  <c r="G91"/>
  <c r="E91"/>
  <c r="F91"/>
  <c r="G33" i="8"/>
  <c r="F33"/>
  <c r="E33"/>
  <c r="J7" i="11"/>
  <c r="D11" i="8"/>
  <c r="E11" s="1"/>
  <c r="D34"/>
  <c r="G5" i="11"/>
  <c r="K5"/>
  <c r="J5"/>
  <c r="F5"/>
  <c r="H5"/>
  <c r="I5"/>
  <c r="C17" i="15"/>
  <c r="C18"/>
  <c r="B17"/>
  <c r="B18"/>
  <c r="C17" i="9"/>
  <c r="C18"/>
  <c r="B17"/>
  <c r="B18"/>
  <c r="E93" i="11" l="1"/>
  <c r="G93"/>
  <c r="K93"/>
  <c r="F93"/>
  <c r="I93"/>
  <c r="J91"/>
  <c r="H91"/>
  <c r="K92"/>
  <c r="I92"/>
  <c r="G92"/>
  <c r="E92"/>
  <c r="F92"/>
  <c r="G34" i="8"/>
  <c r="F34"/>
  <c r="E34"/>
  <c r="D12"/>
  <c r="E12" s="1"/>
  <c r="D35"/>
  <c r="J93" i="11" l="1"/>
  <c r="H93"/>
  <c r="J92"/>
  <c r="H92"/>
  <c r="G35" i="8"/>
  <c r="F35"/>
  <c r="E35"/>
  <c r="D13"/>
  <c r="E13" s="1"/>
  <c r="D36"/>
  <c r="G36" l="1"/>
  <c r="E36"/>
  <c r="F36"/>
  <c r="D14"/>
  <c r="E14" s="1"/>
  <c r="D37"/>
  <c r="C14" i="15"/>
  <c r="C15"/>
  <c r="C16"/>
  <c r="B14"/>
  <c r="B15"/>
  <c r="B16"/>
  <c r="C31" i="9"/>
  <c r="C7" i="12" s="1"/>
  <c r="C32" i="9"/>
  <c r="C8" i="12" s="1"/>
  <c r="C33" i="9"/>
  <c r="C9" i="12" s="1"/>
  <c r="C34" i="9"/>
  <c r="C10" i="12" s="1"/>
  <c r="C35" i="9"/>
  <c r="C11" i="12" s="1"/>
  <c r="C36" i="9"/>
  <c r="C12" i="12" s="1"/>
  <c r="C37" i="9"/>
  <c r="C13" i="12" s="1"/>
  <c r="C38" i="9"/>
  <c r="C14" i="12" s="1"/>
  <c r="C39" i="9"/>
  <c r="C15" i="12" s="1"/>
  <c r="C40" i="9"/>
  <c r="C16" i="12" s="1"/>
  <c r="C41" i="9"/>
  <c r="C17" i="12" s="1"/>
  <c r="C42" i="9"/>
  <c r="C18" i="12" s="1"/>
  <c r="B31" i="9"/>
  <c r="B7" i="12" s="1"/>
  <c r="B32" i="9"/>
  <c r="B8" i="12" s="1"/>
  <c r="B33" i="9"/>
  <c r="B9" i="12" s="1"/>
  <c r="B34" i="9"/>
  <c r="B10" i="12" s="1"/>
  <c r="B35" i="9"/>
  <c r="B11" i="12" s="1"/>
  <c r="B36" i="9"/>
  <c r="B12" i="12" s="1"/>
  <c r="B37" i="9"/>
  <c r="B13" i="12" s="1"/>
  <c r="B38" i="9"/>
  <c r="B14" i="12" s="1"/>
  <c r="B39" i="9"/>
  <c r="B15" i="12" s="1"/>
  <c r="B40" i="9"/>
  <c r="B16" i="12" s="1"/>
  <c r="B41" i="9"/>
  <c r="B17" i="12" s="1"/>
  <c r="B42" i="9"/>
  <c r="B18" i="12" s="1"/>
  <c r="C30" i="9"/>
  <c r="B30"/>
  <c r="C15"/>
  <c r="C16"/>
  <c r="B15"/>
  <c r="B16"/>
  <c r="G37" i="8" l="1"/>
  <c r="F37"/>
  <c r="E37"/>
  <c r="D15"/>
  <c r="E15" s="1"/>
  <c r="D38"/>
  <c r="G38" l="1"/>
  <c r="F38"/>
  <c r="E38"/>
  <c r="D16"/>
  <c r="E16" s="1"/>
  <c r="D39"/>
  <c r="D5" i="7"/>
  <c r="C67" i="8"/>
  <c r="B18" i="10"/>
  <c r="B60" i="11" s="1"/>
  <c r="C132" i="8"/>
  <c r="B66"/>
  <c r="C16" i="10"/>
  <c r="C58" i="11" s="1"/>
  <c r="B16" i="10"/>
  <c r="B58" i="11" s="1"/>
  <c r="C130" i="8"/>
  <c r="B64"/>
  <c r="C63"/>
  <c r="B14" i="10"/>
  <c r="B56" i="11" s="1"/>
  <c r="C128" i="8"/>
  <c r="B13" i="10"/>
  <c r="B55" i="11" s="1"/>
  <c r="C127" i="8"/>
  <c r="B12" i="10"/>
  <c r="B54" i="11" s="1"/>
  <c r="C60" i="8"/>
  <c r="B11" i="10"/>
  <c r="B53" i="11" s="1"/>
  <c r="C59" i="8"/>
  <c r="B10" i="10"/>
  <c r="B52" i="11" s="1"/>
  <c r="C124" i="8"/>
  <c r="B124"/>
  <c r="D6" i="5"/>
  <c r="E6" s="1"/>
  <c r="G5"/>
  <c r="K5" s="1"/>
  <c r="F5"/>
  <c r="E5" i="7"/>
  <c r="G39" i="8" l="1"/>
  <c r="F39"/>
  <c r="E39"/>
  <c r="H5" i="5"/>
  <c r="D17" i="8"/>
  <c r="E17" s="1"/>
  <c r="D40"/>
  <c r="F5" i="7"/>
  <c r="D120" i="8"/>
  <c r="F120" s="1"/>
  <c r="G6" i="5"/>
  <c r="I6" s="1"/>
  <c r="J6" s="1"/>
  <c r="E6" i="7"/>
  <c r="B67" i="8"/>
  <c r="B132"/>
  <c r="C66"/>
  <c r="B131"/>
  <c r="C18" i="10"/>
  <c r="C60" i="11" s="1"/>
  <c r="C64" i="8"/>
  <c r="B130"/>
  <c r="C14" i="10"/>
  <c r="C56" i="11" s="1"/>
  <c r="C61" i="8"/>
  <c r="C129"/>
  <c r="C12" i="10"/>
  <c r="C54" i="11" s="1"/>
  <c r="D6" i="7"/>
  <c r="C10" i="10"/>
  <c r="C52" i="11" s="1"/>
  <c r="C62" i="8"/>
  <c r="B60"/>
  <c r="B59"/>
  <c r="C133"/>
  <c r="B128"/>
  <c r="C126"/>
  <c r="C125"/>
  <c r="C17" i="10"/>
  <c r="C59" i="11" s="1"/>
  <c r="C15" i="10"/>
  <c r="C57" i="11" s="1"/>
  <c r="C13" i="10"/>
  <c r="C55" i="11" s="1"/>
  <c r="C11" i="10"/>
  <c r="C53" i="11" s="1"/>
  <c r="B63" i="8"/>
  <c r="B62"/>
  <c r="B133"/>
  <c r="C131"/>
  <c r="B127"/>
  <c r="B126"/>
  <c r="B125"/>
  <c r="B17" i="10"/>
  <c r="B59" i="11" s="1"/>
  <c r="B15" i="10"/>
  <c r="B57" i="11" s="1"/>
  <c r="C65" i="8"/>
  <c r="B65"/>
  <c r="B61"/>
  <c r="B129"/>
  <c r="D7" i="5"/>
  <c r="E7" s="1"/>
  <c r="I5"/>
  <c r="J5" s="1"/>
  <c r="F6"/>
  <c r="G40" i="8" l="1"/>
  <c r="E40"/>
  <c r="F40"/>
  <c r="K6" i="5"/>
  <c r="D18" i="8"/>
  <c r="E18" s="1"/>
  <c r="D41"/>
  <c r="D7" i="7"/>
  <c r="E7"/>
  <c r="H6" i="5"/>
  <c r="H120" i="8"/>
  <c r="G120"/>
  <c r="F6" i="7"/>
  <c r="G7" i="5"/>
  <c r="F7"/>
  <c r="D8"/>
  <c r="E8" s="1"/>
  <c r="G41" i="8" l="1"/>
  <c r="F41"/>
  <c r="E41"/>
  <c r="D19"/>
  <c r="D42"/>
  <c r="F7" i="7"/>
  <c r="D8"/>
  <c r="K7" i="5"/>
  <c r="I7"/>
  <c r="J7" s="1"/>
  <c r="H7"/>
  <c r="G8"/>
  <c r="F8"/>
  <c r="E8" i="7"/>
  <c r="D9" i="5"/>
  <c r="E9" s="1"/>
  <c r="G42" i="8" l="1"/>
  <c r="F42"/>
  <c r="E42"/>
  <c r="E19"/>
  <c r="E19" i="9" s="1"/>
  <c r="D43" i="8"/>
  <c r="D19" i="9"/>
  <c r="D9" i="7"/>
  <c r="F8"/>
  <c r="K8" i="5"/>
  <c r="I8"/>
  <c r="J8" s="1"/>
  <c r="H8"/>
  <c r="G9"/>
  <c r="F9"/>
  <c r="E9" i="7"/>
  <c r="E124" i="8" s="1"/>
  <c r="D10" i="5"/>
  <c r="E10" s="1"/>
  <c r="F19" i="9" l="1"/>
  <c r="H19"/>
  <c r="G19"/>
  <c r="E43" i="8"/>
  <c r="E43" i="9" s="1"/>
  <c r="D43"/>
  <c r="G43" i="8"/>
  <c r="F43"/>
  <c r="F9" i="7"/>
  <c r="D10"/>
  <c r="D124" i="8"/>
  <c r="K9" i="5"/>
  <c r="I9"/>
  <c r="J9" s="1"/>
  <c r="H9"/>
  <c r="G10"/>
  <c r="F10"/>
  <c r="E59" i="8" s="1"/>
  <c r="F10" i="10" s="1"/>
  <c r="E10" i="7"/>
  <c r="D11" i="5"/>
  <c r="E11" s="1"/>
  <c r="F43" i="9" l="1"/>
  <c r="D19" i="12"/>
  <c r="E19" s="1"/>
  <c r="H124" i="8"/>
  <c r="F124"/>
  <c r="D59"/>
  <c r="F59" s="1"/>
  <c r="G124"/>
  <c r="F10" i="7"/>
  <c r="D10" i="10"/>
  <c r="D11" i="7"/>
  <c r="D125" i="8"/>
  <c r="E10" i="10"/>
  <c r="E125" i="8"/>
  <c r="K10" i="5"/>
  <c r="I10"/>
  <c r="J10" s="1"/>
  <c r="H10"/>
  <c r="G11"/>
  <c r="F11"/>
  <c r="E60" i="8" s="1"/>
  <c r="F11" i="10" s="1"/>
  <c r="E11" i="7"/>
  <c r="D12" i="5"/>
  <c r="E12" s="1"/>
  <c r="J10" i="10" l="1"/>
  <c r="I10"/>
  <c r="D60" i="8"/>
  <c r="F60" s="1"/>
  <c r="G125"/>
  <c r="F125"/>
  <c r="H125"/>
  <c r="D126"/>
  <c r="D52" i="11"/>
  <c r="F11" i="7"/>
  <c r="D12"/>
  <c r="D11" i="10"/>
  <c r="E52" i="11"/>
  <c r="F52" s="1"/>
  <c r="G10" i="10"/>
  <c r="H10" s="1"/>
  <c r="E11"/>
  <c r="E126" i="8"/>
  <c r="K11" i="5"/>
  <c r="I11"/>
  <c r="J11" s="1"/>
  <c r="H11"/>
  <c r="G12"/>
  <c r="F12"/>
  <c r="E61" i="8" s="1"/>
  <c r="F12" i="10" s="1"/>
  <c r="E12" i="7"/>
  <c r="D13" i="5"/>
  <c r="E13" s="1"/>
  <c r="J11" i="10" l="1"/>
  <c r="I11"/>
  <c r="D12"/>
  <c r="D127" i="8"/>
  <c r="H127" s="1"/>
  <c r="D61"/>
  <c r="F61" s="1"/>
  <c r="G126"/>
  <c r="F126"/>
  <c r="H126"/>
  <c r="D53" i="11"/>
  <c r="D13" i="7"/>
  <c r="F12"/>
  <c r="E12" i="10"/>
  <c r="E127" i="8"/>
  <c r="K10" i="10"/>
  <c r="L10" s="1"/>
  <c r="M10" s="1"/>
  <c r="E53" i="11"/>
  <c r="F53" s="1"/>
  <c r="G11" i="10"/>
  <c r="H11" s="1"/>
  <c r="K12" i="5"/>
  <c r="I12"/>
  <c r="J12" s="1"/>
  <c r="H12"/>
  <c r="G13"/>
  <c r="F13"/>
  <c r="E62" i="8" s="1"/>
  <c r="F13" i="10" s="1"/>
  <c r="E13" i="7"/>
  <c r="D14" i="5"/>
  <c r="E14" s="1"/>
  <c r="J12" i="10" l="1"/>
  <c r="I12"/>
  <c r="F127" i="8"/>
  <c r="G127"/>
  <c r="D54" i="11"/>
  <c r="D13" i="10"/>
  <c r="D128" i="8"/>
  <c r="D62"/>
  <c r="F62" s="1"/>
  <c r="F13" i="7"/>
  <c r="D14"/>
  <c r="F14" s="1"/>
  <c r="E13" i="10"/>
  <c r="E128" i="8"/>
  <c r="N10" i="10"/>
  <c r="K11"/>
  <c r="L11" s="1"/>
  <c r="M11" s="1"/>
  <c r="E54" i="11"/>
  <c r="F54" s="1"/>
  <c r="G12" i="10"/>
  <c r="H12" s="1"/>
  <c r="K13" i="5"/>
  <c r="I13"/>
  <c r="J13" s="1"/>
  <c r="H13"/>
  <c r="G14"/>
  <c r="F14"/>
  <c r="E63" i="8" s="1"/>
  <c r="F14" i="10" s="1"/>
  <c r="E14" i="7"/>
  <c r="D15" i="5"/>
  <c r="E15" s="1"/>
  <c r="I13" i="10" l="1"/>
  <c r="J13"/>
  <c r="D55" i="11"/>
  <c r="H128" i="8"/>
  <c r="F128"/>
  <c r="D129"/>
  <c r="D63"/>
  <c r="F63" s="1"/>
  <c r="G128"/>
  <c r="D14" i="10"/>
  <c r="D15" i="7"/>
  <c r="N11" i="10"/>
  <c r="K12"/>
  <c r="L12" s="1"/>
  <c r="M12" s="1"/>
  <c r="E129" i="8"/>
  <c r="E14" i="10"/>
  <c r="E55" i="11"/>
  <c r="F55" s="1"/>
  <c r="G13" i="10"/>
  <c r="H13" s="1"/>
  <c r="K14" i="5"/>
  <c r="I14"/>
  <c r="J14" s="1"/>
  <c r="H14"/>
  <c r="G15"/>
  <c r="F15"/>
  <c r="E64" i="8" s="1"/>
  <c r="F15" i="10" s="1"/>
  <c r="E15" i="7"/>
  <c r="D16" i="5"/>
  <c r="E16" s="1"/>
  <c r="J14" i="10" l="1"/>
  <c r="I14"/>
  <c r="D56" i="11"/>
  <c r="G129" i="8"/>
  <c r="F129"/>
  <c r="H129"/>
  <c r="F15" i="7"/>
  <c r="D130" i="8"/>
  <c r="D16" i="7"/>
  <c r="D15" i="10"/>
  <c r="D64" i="8"/>
  <c r="F64" s="1"/>
  <c r="K13" i="10"/>
  <c r="L13" s="1"/>
  <c r="M13" s="1"/>
  <c r="D16"/>
  <c r="E15"/>
  <c r="E130" i="8"/>
  <c r="E56" i="11"/>
  <c r="F56" s="1"/>
  <c r="G14" i="10"/>
  <c r="H14" s="1"/>
  <c r="N12"/>
  <c r="K15" i="5"/>
  <c r="I15"/>
  <c r="J15" s="1"/>
  <c r="H15"/>
  <c r="G16"/>
  <c r="F16"/>
  <c r="E65" i="8" s="1"/>
  <c r="F16" i="10" s="1"/>
  <c r="E16" i="7"/>
  <c r="D17" i="5"/>
  <c r="E17" s="1"/>
  <c r="J15" i="10" l="1"/>
  <c r="I15"/>
  <c r="D65" i="8"/>
  <c r="F65" s="1"/>
  <c r="D131"/>
  <c r="F131" s="1"/>
  <c r="F16" i="7"/>
  <c r="F130" i="8"/>
  <c r="H130"/>
  <c r="D57" i="11"/>
  <c r="G130" i="8"/>
  <c r="D17" i="7"/>
  <c r="E17"/>
  <c r="E57" i="11"/>
  <c r="F57" s="1"/>
  <c r="G15" i="10"/>
  <c r="H15" s="1"/>
  <c r="K14"/>
  <c r="L14" s="1"/>
  <c r="M14" s="1"/>
  <c r="D58" i="11"/>
  <c r="E131" i="8"/>
  <c r="E16" i="10"/>
  <c r="N13"/>
  <c r="K16" i="5"/>
  <c r="I16"/>
  <c r="J16" s="1"/>
  <c r="H16"/>
  <c r="G17"/>
  <c r="F17"/>
  <c r="E66" i="8" s="1"/>
  <c r="F17" i="10" s="1"/>
  <c r="D18" i="5"/>
  <c r="E18" s="1"/>
  <c r="J16" i="10" l="1"/>
  <c r="I16"/>
  <c r="G131" i="8"/>
  <c r="H131"/>
  <c r="D132"/>
  <c r="H132" s="1"/>
  <c r="D17" i="10"/>
  <c r="D18" i="7"/>
  <c r="F17"/>
  <c r="D66" i="8"/>
  <c r="F66" s="1"/>
  <c r="E58" i="11"/>
  <c r="F58" s="1"/>
  <c r="G16" i="10"/>
  <c r="H16" s="1"/>
  <c r="N14"/>
  <c r="E17"/>
  <c r="E132" i="8"/>
  <c r="K15" i="10"/>
  <c r="L15" s="1"/>
  <c r="M15" s="1"/>
  <c r="G18" i="5"/>
  <c r="F18"/>
  <c r="E67" i="8" s="1"/>
  <c r="F18" i="10" s="1"/>
  <c r="E18" i="7"/>
  <c r="K17" i="5"/>
  <c r="I17"/>
  <c r="J17" s="1"/>
  <c r="H17"/>
  <c r="F132" i="8" l="1"/>
  <c r="I17" i="10"/>
  <c r="J17"/>
  <c r="G132" i="8"/>
  <c r="D67"/>
  <c r="F67" s="1"/>
  <c r="D59" i="11"/>
  <c r="D18" i="10"/>
  <c r="D133" i="8"/>
  <c r="F18" i="7"/>
  <c r="N15" i="10"/>
  <c r="E18"/>
  <c r="E133" i="8"/>
  <c r="K16" i="10"/>
  <c r="L16" s="1"/>
  <c r="M16" s="1"/>
  <c r="E59" i="11"/>
  <c r="F59" s="1"/>
  <c r="G17" i="10"/>
  <c r="H17" s="1"/>
  <c r="K18" i="5"/>
  <c r="I18"/>
  <c r="J18" s="1"/>
  <c r="H18"/>
  <c r="J18" i="10" l="1"/>
  <c r="I18"/>
  <c r="F133" i="8"/>
  <c r="H133"/>
  <c r="G133"/>
  <c r="D60" i="11"/>
  <c r="N16" i="10"/>
  <c r="E60" i="11"/>
  <c r="F60" s="1"/>
  <c r="G18" i="10"/>
  <c r="H18" s="1"/>
  <c r="K17"/>
  <c r="L17" s="1"/>
  <c r="M17" s="1"/>
  <c r="K18" l="1"/>
  <c r="L18" s="1"/>
  <c r="M18" s="1"/>
  <c r="N17"/>
  <c r="N18" l="1"/>
  <c r="B8" i="15" l="1"/>
  <c r="E6" i="17"/>
  <c r="F6" s="1"/>
  <c r="D7"/>
  <c r="E7" s="1"/>
  <c r="F7" s="1"/>
  <c r="D8" l="1"/>
  <c r="D9" l="1"/>
  <c r="E8"/>
  <c r="F8" s="1"/>
  <c r="C14" i="9"/>
  <c r="B14"/>
  <c r="C6"/>
  <c r="D10" i="17" l="1"/>
  <c r="E9"/>
  <c r="F9" s="1"/>
  <c r="F6" i="14"/>
  <c r="G29" i="13"/>
  <c r="F29"/>
  <c r="E29"/>
  <c r="E10" i="17" l="1"/>
  <c r="F10" s="1"/>
  <c r="D11"/>
  <c r="E11" l="1"/>
  <c r="F11" s="1"/>
  <c r="D12"/>
  <c r="E6" i="14"/>
  <c r="E12" i="17" l="1"/>
  <c r="F12" s="1"/>
  <c r="D13"/>
  <c r="D14" s="1"/>
  <c r="E14" l="1"/>
  <c r="F14" s="1"/>
  <c r="D15"/>
  <c r="E13"/>
  <c r="F13" s="1"/>
  <c r="E15" l="1"/>
  <c r="F15" s="1"/>
  <c r="D16"/>
  <c r="D17" l="1"/>
  <c r="E16"/>
  <c r="F16" s="1"/>
  <c r="D7" i="14"/>
  <c r="D30" i="13"/>
  <c r="D18" i="17" l="1"/>
  <c r="E18" s="1"/>
  <c r="F18" s="1"/>
  <c r="E17"/>
  <c r="F17" s="1"/>
  <c r="E30" i="13"/>
  <c r="F30"/>
  <c r="G30"/>
  <c r="F7" i="14"/>
  <c r="E7"/>
  <c r="D8"/>
  <c r="E8" s="1"/>
  <c r="D31" i="13"/>
  <c r="G31" s="1"/>
  <c r="E31" l="1"/>
  <c r="F31"/>
  <c r="D9" i="14"/>
  <c r="F8"/>
  <c r="D32" i="13"/>
  <c r="G32" s="1"/>
  <c r="D31" i="9" l="1"/>
  <c r="F31" s="1"/>
  <c r="E31"/>
  <c r="D32"/>
  <c r="F32" s="1"/>
  <c r="D10" i="14"/>
  <c r="E9"/>
  <c r="F32" i="13"/>
  <c r="E32"/>
  <c r="D33"/>
  <c r="D7" i="12" l="1"/>
  <c r="E7" s="1"/>
  <c r="E32" i="9"/>
  <c r="D8" i="12"/>
  <c r="E8" s="1"/>
  <c r="F10" i="14"/>
  <c r="E10"/>
  <c r="F33" i="13"/>
  <c r="E33"/>
  <c r="E33" i="9" l="1"/>
  <c r="D33"/>
  <c r="F33" s="1"/>
  <c r="D9" i="12" l="1"/>
  <c r="E9" s="1"/>
  <c r="D35" i="9"/>
  <c r="F35" s="1"/>
  <c r="E34"/>
  <c r="D34"/>
  <c r="F34" s="1"/>
  <c r="D10" i="12" l="1"/>
  <c r="E10" s="1"/>
  <c r="D36" i="9"/>
  <c r="F36" s="1"/>
  <c r="E35"/>
  <c r="D11" i="12"/>
  <c r="E11" s="1"/>
  <c r="D37" i="9" l="1"/>
  <c r="F37" s="1"/>
  <c r="E36"/>
  <c r="D12" i="12"/>
  <c r="E12" s="1"/>
  <c r="E37" i="9" l="1"/>
  <c r="D13" i="12"/>
  <c r="E13" s="1"/>
  <c r="D38" i="9"/>
  <c r="F38" s="1"/>
  <c r="E74" i="10"/>
  <c r="D39" i="9" l="1"/>
  <c r="F39" s="1"/>
  <c r="E38"/>
  <c r="D14" i="12"/>
  <c r="E14" s="1"/>
  <c r="D40" i="9" l="1"/>
  <c r="F40" s="1"/>
  <c r="E39"/>
  <c r="D15" i="12"/>
  <c r="E15" s="1"/>
  <c r="E40" i="9" l="1"/>
  <c r="E11" i="15"/>
  <c r="D16" i="12"/>
  <c r="E16" s="1"/>
  <c r="D41" i="9"/>
  <c r="F41" s="1"/>
  <c r="E7" i="15"/>
  <c r="E8"/>
  <c r="E9"/>
  <c r="E10"/>
  <c r="E6"/>
  <c r="B7"/>
  <c r="C7"/>
  <c r="D7"/>
  <c r="C8"/>
  <c r="D8"/>
  <c r="B9"/>
  <c r="C9"/>
  <c r="D9"/>
  <c r="B10"/>
  <c r="C10"/>
  <c r="D10"/>
  <c r="B11"/>
  <c r="C11"/>
  <c r="D11"/>
  <c r="B12"/>
  <c r="C12"/>
  <c r="B13"/>
  <c r="C13"/>
  <c r="D6"/>
  <c r="C6"/>
  <c r="B6"/>
  <c r="D23" i="14"/>
  <c r="D46" i="13"/>
  <c r="C7"/>
  <c r="C8"/>
  <c r="C9"/>
  <c r="D6"/>
  <c r="E6" s="1"/>
  <c r="C6"/>
  <c r="B7" i="9"/>
  <c r="C7"/>
  <c r="D7"/>
  <c r="G7" s="1"/>
  <c r="E7"/>
  <c r="B8"/>
  <c r="C8"/>
  <c r="D8"/>
  <c r="G8" s="1"/>
  <c r="E8"/>
  <c r="B9"/>
  <c r="C9"/>
  <c r="D9"/>
  <c r="G9" s="1"/>
  <c r="E9"/>
  <c r="B10"/>
  <c r="C10"/>
  <c r="D10"/>
  <c r="G10" s="1"/>
  <c r="E10"/>
  <c r="B11"/>
  <c r="C11"/>
  <c r="D11"/>
  <c r="G11" s="1"/>
  <c r="B12"/>
  <c r="C12"/>
  <c r="B13"/>
  <c r="C13"/>
  <c r="E6"/>
  <c r="D6"/>
  <c r="E55" i="8"/>
  <c r="F6" i="10" s="1"/>
  <c r="E56" i="8"/>
  <c r="F7" i="10" s="1"/>
  <c r="E57" i="8"/>
  <c r="F8" i="10" s="1"/>
  <c r="E58" i="8"/>
  <c r="F9" i="10" s="1"/>
  <c r="E54" i="8"/>
  <c r="F5" i="10" s="1"/>
  <c r="B6"/>
  <c r="B48" i="11" s="1"/>
  <c r="C121" i="8"/>
  <c r="E121"/>
  <c r="B7" i="10"/>
  <c r="B49" i="11" s="1"/>
  <c r="C122" i="8"/>
  <c r="D122"/>
  <c r="E122"/>
  <c r="B123"/>
  <c r="C57"/>
  <c r="D123"/>
  <c r="E123"/>
  <c r="B58"/>
  <c r="E9" i="10"/>
  <c r="E120" i="8"/>
  <c r="C54"/>
  <c r="B120"/>
  <c r="E30" i="9"/>
  <c r="D30"/>
  <c r="F30" s="1"/>
  <c r="C6" i="12"/>
  <c r="B6"/>
  <c r="I9" i="10" l="1"/>
  <c r="J9"/>
  <c r="F6" i="9"/>
  <c r="G6"/>
  <c r="F123" i="8"/>
  <c r="H123"/>
  <c r="H122"/>
  <c r="F122"/>
  <c r="F11" i="9"/>
  <c r="H11"/>
  <c r="H8"/>
  <c r="F8"/>
  <c r="H10"/>
  <c r="F10"/>
  <c r="H9"/>
  <c r="F9"/>
  <c r="F7"/>
  <c r="H7"/>
  <c r="D13"/>
  <c r="G13" s="1"/>
  <c r="E12" i="15"/>
  <c r="D12" i="9"/>
  <c r="G12" s="1"/>
  <c r="H6"/>
  <c r="E41"/>
  <c r="D12" i="15"/>
  <c r="E11" i="9"/>
  <c r="D17" i="12"/>
  <c r="E17" s="1"/>
  <c r="G123" i="8"/>
  <c r="G122"/>
  <c r="G9" i="10"/>
  <c r="H9" s="1"/>
  <c r="E51" i="11"/>
  <c r="F51" s="1"/>
  <c r="B5" i="10"/>
  <c r="B47" i="11" s="1"/>
  <c r="D6" i="10"/>
  <c r="E7"/>
  <c r="B8"/>
  <c r="B50" i="11" s="1"/>
  <c r="B57" i="8"/>
  <c r="E6" i="10"/>
  <c r="E8"/>
  <c r="B56" i="8"/>
  <c r="E5" i="10"/>
  <c r="C9"/>
  <c r="C51" i="11" s="1"/>
  <c r="C6" i="10"/>
  <c r="C48" i="11" s="1"/>
  <c r="C55" i="8"/>
  <c r="D121"/>
  <c r="B122"/>
  <c r="B9" i="10"/>
  <c r="B51" i="11" s="1"/>
  <c r="B54" i="8"/>
  <c r="D7" i="13"/>
  <c r="F7" s="1"/>
  <c r="E75" i="10"/>
  <c r="F6" i="13"/>
  <c r="D6" i="12"/>
  <c r="E6" s="1"/>
  <c r="C58" i="8"/>
  <c r="C123"/>
  <c r="C8" i="10"/>
  <c r="C50" i="11" s="1"/>
  <c r="C7" i="10"/>
  <c r="C49" i="11" s="1"/>
  <c r="C56" i="8"/>
  <c r="B55"/>
  <c r="B121"/>
  <c r="D58"/>
  <c r="D9" i="10"/>
  <c r="D8"/>
  <c r="D7"/>
  <c r="D56" i="8"/>
  <c r="D57"/>
  <c r="D55"/>
  <c r="D54"/>
  <c r="D5" i="10"/>
  <c r="C120" i="8"/>
  <c r="C5" i="10"/>
  <c r="C47" i="11" s="1"/>
  <c r="J8" i="10" l="1"/>
  <c r="I8"/>
  <c r="G7"/>
  <c r="H7" s="1"/>
  <c r="J7"/>
  <c r="I7"/>
  <c r="J6"/>
  <c r="I6"/>
  <c r="J5"/>
  <c r="I5"/>
  <c r="F121" i="8"/>
  <c r="H121"/>
  <c r="D51" i="11"/>
  <c r="H13" i="9"/>
  <c r="F13"/>
  <c r="H12"/>
  <c r="F12"/>
  <c r="E42"/>
  <c r="D42"/>
  <c r="F42" s="1"/>
  <c r="E13"/>
  <c r="G121" i="8"/>
  <c r="K9" i="10"/>
  <c r="L9" s="1"/>
  <c r="M9" s="1"/>
  <c r="E12" i="9"/>
  <c r="D13" i="15"/>
  <c r="G8" i="10"/>
  <c r="H8" s="1"/>
  <c r="G5"/>
  <c r="H5" s="1"/>
  <c r="G6"/>
  <c r="H6" s="1"/>
  <c r="E50" i="11"/>
  <c r="F50" s="1"/>
  <c r="E48"/>
  <c r="F48" s="1"/>
  <c r="E47"/>
  <c r="F47" s="1"/>
  <c r="E7" i="13"/>
  <c r="E76" i="10"/>
  <c r="E77"/>
  <c r="E49" i="11"/>
  <c r="F49" s="1"/>
  <c r="D48"/>
  <c r="F58" i="8"/>
  <c r="F56"/>
  <c r="D8" i="13"/>
  <c r="D49" i="11"/>
  <c r="F57" i="8"/>
  <c r="D50" i="11"/>
  <c r="F55" i="8"/>
  <c r="D47" i="11"/>
  <c r="F54" i="8"/>
  <c r="K7" i="10" l="1"/>
  <c r="L7" s="1"/>
  <c r="M7" s="1"/>
  <c r="K5"/>
  <c r="D18" i="12"/>
  <c r="E18" s="1"/>
  <c r="D14" i="15"/>
  <c r="N9" i="10"/>
  <c r="E13" i="15"/>
  <c r="D14" i="9"/>
  <c r="G14" s="1"/>
  <c r="K8" i="10"/>
  <c r="L8" s="1"/>
  <c r="M8" s="1"/>
  <c r="N7"/>
  <c r="K6"/>
  <c r="L6" s="1"/>
  <c r="M6" s="1"/>
  <c r="E9" i="13"/>
  <c r="F9" i="14"/>
  <c r="F8" i="13"/>
  <c r="E8"/>
  <c r="D34"/>
  <c r="G33"/>
  <c r="N5" i="10" l="1"/>
  <c r="L5"/>
  <c r="M5" s="1"/>
  <c r="H14" i="9"/>
  <c r="F14"/>
  <c r="D15"/>
  <c r="G15" s="1"/>
  <c r="E14"/>
  <c r="E14" i="15"/>
  <c r="N8" i="10"/>
  <c r="E78"/>
  <c r="N6"/>
  <c r="E34" i="13"/>
  <c r="F34"/>
  <c r="F9"/>
  <c r="D11" i="14"/>
  <c r="F11" s="1"/>
  <c r="D35" i="13"/>
  <c r="D36" s="1"/>
  <c r="G34"/>
  <c r="F15" i="9" l="1"/>
  <c r="H15"/>
  <c r="E15"/>
  <c r="D16"/>
  <c r="G16" s="1"/>
  <c r="D16" i="15"/>
  <c r="D37" i="13"/>
  <c r="E36"/>
  <c r="F36"/>
  <c r="G36"/>
  <c r="E79" i="10"/>
  <c r="F35" i="13"/>
  <c r="E35"/>
  <c r="E11" i="14"/>
  <c r="D12"/>
  <c r="G35" i="13"/>
  <c r="H16" i="9" l="1"/>
  <c r="F16"/>
  <c r="D17"/>
  <c r="G17" s="1"/>
  <c r="D17" i="15"/>
  <c r="E16" i="9"/>
  <c r="E16" i="15"/>
  <c r="G37" i="13"/>
  <c r="E37"/>
  <c r="F37"/>
  <c r="D38"/>
  <c r="E80" i="10"/>
  <c r="F12" i="14"/>
  <c r="D13"/>
  <c r="E12"/>
  <c r="H17" i="9" l="1"/>
  <c r="F17"/>
  <c r="D18" i="15"/>
  <c r="D18" i="9"/>
  <c r="G18" s="1"/>
  <c r="E17"/>
  <c r="E17" i="15"/>
  <c r="D14" i="14"/>
  <c r="E13"/>
  <c r="F13"/>
  <c r="D39" i="13"/>
  <c r="F38"/>
  <c r="G38"/>
  <c r="E38"/>
  <c r="E81" i="10"/>
  <c r="H18" i="9" l="1"/>
  <c r="F18"/>
  <c r="E18" i="15"/>
  <c r="E18" i="9"/>
  <c r="E82" i="10"/>
  <c r="E14" i="14"/>
  <c r="D15"/>
  <c r="F14"/>
  <c r="F39" i="13"/>
  <c r="D40"/>
  <c r="G39"/>
  <c r="E39"/>
  <c r="F15" i="14" l="1"/>
  <c r="E15"/>
  <c r="D16"/>
  <c r="E40" i="13"/>
  <c r="D41"/>
  <c r="F40"/>
  <c r="G40"/>
  <c r="D17" i="14" l="1"/>
  <c r="F16"/>
  <c r="E16"/>
  <c r="E41" i="13"/>
  <c r="G41"/>
  <c r="F41"/>
  <c r="E17" i="14" l="1"/>
  <c r="D18"/>
  <c r="F17"/>
  <c r="E18" l="1"/>
  <c r="F18"/>
</calcChain>
</file>

<file path=xl/sharedStrings.xml><?xml version="1.0" encoding="utf-8"?>
<sst xmlns="http://schemas.openxmlformats.org/spreadsheetml/2006/main" count="954" uniqueCount="418">
  <si>
    <t>Please do not hesitate to  contact us:</t>
  </si>
  <si>
    <r>
      <t xml:space="preserve">Group mail: </t>
    </r>
    <r>
      <rPr>
        <b/>
        <sz val="12"/>
        <color rgb="FFFF0000"/>
        <rFont val="Times New Roman"/>
        <family val="1"/>
      </rPr>
      <t>biz-ias@evergreen-shipping.com.vn</t>
    </r>
  </si>
  <si>
    <t>SALES</t>
  </si>
  <si>
    <t>TEL</t>
  </si>
  <si>
    <t>HP</t>
  </si>
  <si>
    <t>EMAIL</t>
  </si>
  <si>
    <t>Nguyễn Thụy Hồng Nhung</t>
  </si>
  <si>
    <t>(84-8) 3.5121888 - Ext: 307</t>
  </si>
  <si>
    <t>0907 989 504</t>
  </si>
  <si>
    <t>tina-nguyen@evergreen-shipping.com.vn</t>
  </si>
  <si>
    <t>Cao Quốc Vinh</t>
  </si>
  <si>
    <t>(84-8) 3.5121888 - Ext: 306</t>
  </si>
  <si>
    <t>0908 126 099</t>
  </si>
  <si>
    <t>vincent-cao@evergreen-shipping.com.vn</t>
  </si>
  <si>
    <t>Nguyễn Hồng Ân</t>
  </si>
  <si>
    <t>(84-8) 3.5121888 - Ext: 312</t>
  </si>
  <si>
    <t>0938 388 977</t>
  </si>
  <si>
    <t xml:space="preserve">denton-nguyen@evergreen-shipping.com.vn </t>
  </si>
  <si>
    <t>Nguyễn Vũ Hương Nhi</t>
  </si>
  <si>
    <t>(84-8) 3.5121888 - Ext: 310</t>
  </si>
  <si>
    <t>0909 482 635</t>
  </si>
  <si>
    <t>chloe-nguyen@evergreen-shipping.com.vn</t>
  </si>
  <si>
    <t>Lê Bích Thảo</t>
  </si>
  <si>
    <t>(84-8) 3.5121888 - Ext: 309</t>
  </si>
  <si>
    <t>0934 932 133</t>
  </si>
  <si>
    <t>fiona-le@evergreen-shipping.com.vn</t>
  </si>
  <si>
    <t>Express bk via website</t>
  </si>
  <si>
    <t>www.shipmentlink.com/All-in-One service</t>
  </si>
  <si>
    <r>
      <t xml:space="preserve">Group mail: </t>
    </r>
    <r>
      <rPr>
        <b/>
        <sz val="12"/>
        <color rgb="FFFF0000"/>
        <rFont val="Times New Roman"/>
        <family val="1"/>
      </rPr>
      <t>csd-tf2@evergreen-shipping.com.vn</t>
    </r>
  </si>
  <si>
    <t>BOOKING</t>
  </si>
  <si>
    <t>Nguyễn Minh Phương</t>
  </si>
  <si>
    <t>(84-8) 3.5121888 - Ext: 627</t>
  </si>
  <si>
    <t>rita-nguyen@evergreen-shipping.com.vn</t>
  </si>
  <si>
    <t>(84-8) 3.5121888 - Ext: 631</t>
  </si>
  <si>
    <t>Nguyễn Minh Thư</t>
  </si>
  <si>
    <t>amanda-nguyen@evergreen-shipping.com.vn</t>
  </si>
  <si>
    <t>Tăng Thị Ngọc Duyên</t>
  </si>
  <si>
    <t>(84-8) 3.5121888 - Ext: 621</t>
  </si>
  <si>
    <t>amy-tang@evergreen-shipping.com.vn</t>
  </si>
  <si>
    <t>Nguyễn Thị Ánh Tuyết</t>
  </si>
  <si>
    <t>(84-8) 3.5121888 - Ext: 620</t>
  </si>
  <si>
    <t>carol-nguyen@evergreen-shipping.com.vn</t>
  </si>
  <si>
    <t>Nguyễn Thị Tường Vy</t>
  </si>
  <si>
    <t>(84-8) 3.5121888 - Ext: 619</t>
  </si>
  <si>
    <t>jennifer-nguyen@evergreen-shipping.com.vn</t>
  </si>
  <si>
    <t>(84-8) 3.5121888 - Ext: 618</t>
  </si>
  <si>
    <t>Nguyễn Thị Diễm My</t>
  </si>
  <si>
    <t>emily-nguyen@evergreen-shipping.com.vn</t>
  </si>
  <si>
    <t>Express SI via website</t>
  </si>
  <si>
    <r>
      <t xml:space="preserve">Group mail: </t>
    </r>
    <r>
      <rPr>
        <b/>
        <sz val="12"/>
        <color rgb="FFFF0000"/>
        <rFont val="Times New Roman"/>
        <family val="1"/>
      </rPr>
      <t>csd-ep2@evergreen-shipping.com.vn</t>
    </r>
  </si>
  <si>
    <t>DOCUMENT</t>
  </si>
  <si>
    <t>Phạm Hoàng Bảo Nguyên</t>
  </si>
  <si>
    <t>(84-8) 3.5121888 - Ext: 611</t>
  </si>
  <si>
    <t>tony-pham@evergreen-shipping.com.vn</t>
  </si>
  <si>
    <t>Trần Minh Thiện</t>
  </si>
  <si>
    <t>(84-8) 3.5121888 - Ext: 610</t>
  </si>
  <si>
    <t>kyle-tran@evergreen-shipping.com.vn</t>
  </si>
  <si>
    <t>Cao Đăng Hồng Cẩm</t>
  </si>
  <si>
    <t>(84-8) 3.5121888 - Ext: 609</t>
  </si>
  <si>
    <t>jincy-cao@evergreen-shipping.com.vn</t>
  </si>
  <si>
    <t>Nguyễn Hồng Hạnh</t>
  </si>
  <si>
    <t>(84-8) 3.5121888 - Ext: 608</t>
  </si>
  <si>
    <t>mandy-nguyen@evergreen-shipping.com.vn</t>
  </si>
  <si>
    <t>Vũ Thị Thanh Hiền</t>
  </si>
  <si>
    <t>(84-8) 3.5121888 - Ext: 607</t>
  </si>
  <si>
    <t>lisa-vu@evergreen-shipping.com.vn</t>
  </si>
  <si>
    <t>Nguyễn Thị Lương Hoà</t>
  </si>
  <si>
    <t>(84-8) 3.5121888 - Ext: 606</t>
  </si>
  <si>
    <t>lena-nguyen@evergreen-shipping.com.vn</t>
  </si>
  <si>
    <r>
      <t xml:space="preserve">Please note that SI is receving via web or email add: </t>
    </r>
    <r>
      <rPr>
        <u/>
        <sz val="12"/>
        <color indexed="10"/>
        <rFont val="Times New Roman"/>
        <family val="1"/>
      </rPr>
      <t>vnmailin@mail.evergreen-line.com; csd-ep2@evergreen-shipping.com.vn</t>
    </r>
  </si>
  <si>
    <r>
      <t xml:space="preserve">To amend draft bills, email to: </t>
    </r>
    <r>
      <rPr>
        <u/>
        <sz val="12"/>
        <color indexed="10"/>
        <rFont val="Times New Roman"/>
        <family val="1"/>
      </rPr>
      <t>csd-ep2@evergreen-shipping.com.vn</t>
    </r>
    <r>
      <rPr>
        <sz val="12"/>
        <rFont val="Times New Roman"/>
        <family val="1"/>
      </rPr>
      <t xml:space="preserve">  or PICs in DOC Dept.</t>
    </r>
  </si>
  <si>
    <r>
      <t xml:space="preserve">To receive debit note, invoice, email to: </t>
    </r>
    <r>
      <rPr>
        <u/>
        <sz val="12"/>
        <color rgb="FFFF0000"/>
        <rFont val="Times New Roman"/>
        <family val="1"/>
      </rPr>
      <t>exp-counter@evergreen-shipping.com.vn</t>
    </r>
  </si>
  <si>
    <t>PEARL PLAZA, 561A Dien Bien Phu St., Dist. Binh Thanh, HCMC, VIETNAM</t>
  </si>
  <si>
    <t>**   Hãng tàu Evergreen không nhận booking hàng Charcoal (than các loại hay loại tương tự)</t>
  </si>
  <si>
    <t>Hàng  than các loại, hàng nguy hiểm dễ nổ, dễ cháy, ăn mòn độc hại, dễ cháy, chất phóng xạ,</t>
  </si>
  <si>
    <t xml:space="preserve">hàng có tính chất dễ hư hỏng mà không khai báo hoặc cố tình khai gian sẽ bị phạt ít nhất USD 8000 x cont </t>
  </si>
  <si>
    <t>chưa bao gồm các phí tổn và phạt phí liên quan.</t>
  </si>
  <si>
    <t>Xin vui lòng cung cấp MSDS cho CSD-TFC để biết thêm chi tiết.</t>
  </si>
  <si>
    <t>HOCHIMINH - TAIWAN</t>
  </si>
  <si>
    <t>DIRECT</t>
  </si>
  <si>
    <t>VESSEL/VOYAGE</t>
  </si>
  <si>
    <t xml:space="preserve">ETD </t>
  </si>
  <si>
    <t>KAOHSIUNG</t>
  </si>
  <si>
    <t>TAICHUNG</t>
  </si>
  <si>
    <t>KEELUNG</t>
  </si>
  <si>
    <t>TAOYUAN</t>
  </si>
  <si>
    <t>HOCHIMINH</t>
  </si>
  <si>
    <t>AMALIA C</t>
  </si>
  <si>
    <t>*** Transit time may not be stable, pls check on www.shipmentlink.com regularly</t>
  </si>
  <si>
    <t>Please note that the above schedule is subject to change with or without prior notice</t>
  </si>
  <si>
    <t>Closing time</t>
  </si>
  <si>
    <t xml:space="preserve">Tuesday vsl     </t>
  </si>
  <si>
    <t>Thursday vsl</t>
  </si>
  <si>
    <t>Dry</t>
  </si>
  <si>
    <t>Reefer</t>
  </si>
  <si>
    <t>Cat Lai</t>
  </si>
  <si>
    <t>13:00 (Mon)</t>
  </si>
  <si>
    <t>11:00 (Wed)</t>
  </si>
  <si>
    <t>ICDs</t>
  </si>
  <si>
    <t>17:00 (Sun)</t>
  </si>
  <si>
    <t>N/A</t>
  </si>
  <si>
    <t>15:00 (Tue)</t>
  </si>
  <si>
    <t>HO CHI MINH - JAPAN</t>
  </si>
  <si>
    <t>DIRECT SERVICE</t>
  </si>
  <si>
    <t>HONG KONG</t>
  </si>
  <si>
    <t>SHEKOU</t>
  </si>
  <si>
    <t>TOKYO</t>
  </si>
  <si>
    <t>YOKOHAMA</t>
  </si>
  <si>
    <t>SHIMIZU</t>
  </si>
  <si>
    <t>YOKKAICHI</t>
  </si>
  <si>
    <t>NAGOYA</t>
  </si>
  <si>
    <t>HCM</t>
  </si>
  <si>
    <t>Wednesday vsl</t>
  </si>
  <si>
    <t>17:00 (Tue)</t>
  </si>
  <si>
    <t>21:00 (Mon)</t>
  </si>
  <si>
    <t>HO CHI MINH - NAHA (JAPAN)</t>
  </si>
  <si>
    <t>TRANSIT VIA KAOHSIUNG</t>
  </si>
  <si>
    <t>NAHA</t>
  </si>
  <si>
    <t>TRANSIT VIA HONG KONG</t>
  </si>
  <si>
    <t>MOJI</t>
  </si>
  <si>
    <t>HO CHI MINH - MALAYSIA</t>
  </si>
  <si>
    <t>TANJUNG
PELAPAS</t>
  </si>
  <si>
    <t>HO CHI MINH-MALAYSIA</t>
  </si>
  <si>
    <t>TRANSIT PORT KLANG (VSM SERVICE)</t>
  </si>
  <si>
    <t>PORT KLANG</t>
  </si>
  <si>
    <t>(direct)</t>
  </si>
  <si>
    <t>PENANG</t>
  </si>
  <si>
    <t>SANDAKAN</t>
  </si>
  <si>
    <t xml:space="preserve">ICD </t>
  </si>
  <si>
    <t>TRANSIT VIA SHEKOU</t>
  </si>
  <si>
    <t>ETD HCM</t>
  </si>
  <si>
    <t>ETA SHEKOU</t>
  </si>
  <si>
    <t>ETA PASIR GUDANG</t>
  </si>
  <si>
    <t>KOTA KINABALU</t>
  </si>
  <si>
    <t>HO CHI MINH - PASIR GUDANG</t>
  </si>
  <si>
    <t>ETA KAOHSIUNG</t>
  </si>
  <si>
    <t>HO CHI MINH - KOTA KINABALU, SIBU, BINTULU</t>
  </si>
  <si>
    <t>TRANSIT VIA HONGKONG</t>
  </si>
  <si>
    <t>SIBU</t>
  </si>
  <si>
    <t>HO CHI MINH - INDONESIA</t>
  </si>
  <si>
    <t>TANJUNG PELEPAS</t>
  </si>
  <si>
    <t>VIA TANJUNG PELEPAS</t>
  </si>
  <si>
    <t>SURABAYA</t>
  </si>
  <si>
    <t>SEMARANG</t>
  </si>
  <si>
    <t>TRANSIT VIA PORT KLANG (VSM SERVICE)</t>
  </si>
  <si>
    <t>BELAWAN</t>
  </si>
  <si>
    <t>LIANHUASHAN /LELIU/ ZHUHAI/ NANHAI/  GUANGZHOU (JIAO XIN  terminal) / ZHONGSHAN/HUANGPU/ JIANGMEN/YANTIAN/ DOUMEN/ ZHAOQING/NANSHA</t>
  </si>
  <si>
    <t>HAIKOU/YANGPU</t>
  </si>
  <si>
    <t>XINGANG</t>
  </si>
  <si>
    <t>QINGDAO</t>
  </si>
  <si>
    <t>SHENWANGANG</t>
  </si>
  <si>
    <t>SHANTOU</t>
  </si>
  <si>
    <t>DALIAN</t>
  </si>
  <si>
    <t>SHUIDONG</t>
  </si>
  <si>
    <t>RONGQI</t>
  </si>
  <si>
    <t>HO CHI MINH</t>
  </si>
  <si>
    <t>HOCHIMINH - XIAMEN - FUZHOU</t>
  </si>
  <si>
    <t>XIAMEN</t>
  </si>
  <si>
    <t>FUZHOU</t>
  </si>
  <si>
    <t>LIANYUNGANG</t>
  </si>
  <si>
    <t>HO CHI MINH - SHANGHAI</t>
  </si>
  <si>
    <t>DIRECT ROUTING FOR DRY + REEFER CARGO</t>
  </si>
  <si>
    <t>ETD HO CHI MINH</t>
  </si>
  <si>
    <t>ETA SHANGHAI</t>
  </si>
  <si>
    <t>NORTHERN VOLITION</t>
  </si>
  <si>
    <t>08:00 (Mon)</t>
  </si>
  <si>
    <t>11:59 (Sun)</t>
  </si>
  <si>
    <t>NORTH MANILA</t>
  </si>
  <si>
    <t>SOUTH MANILA</t>
  </si>
  <si>
    <t>CEBU</t>
  </si>
  <si>
    <t>DAVAO</t>
  </si>
  <si>
    <t>GENERAL SANTOS CITY</t>
  </si>
  <si>
    <t>HO CHI MINH - PHILIPPHINES</t>
  </si>
  <si>
    <t>ICDs &amp; New Port</t>
  </si>
  <si>
    <t>HO CHI MINH - SINGAPORE</t>
  </si>
  <si>
    <t>ETA SINGAPORE</t>
  </si>
  <si>
    <t>HO CHI MINH - PUSAN (PCI SERVICE)</t>
  </si>
  <si>
    <t>ETA PUSAN</t>
  </si>
  <si>
    <t>ETA GWANG YANG</t>
  </si>
  <si>
    <t>HO CHI MINH - KOREA (NTX SERVICE)</t>
  </si>
  <si>
    <t>DIRECT ROUTING</t>
  </si>
  <si>
    <t>ETA INCHEON</t>
  </si>
  <si>
    <t>DONGJIN VOYAGER</t>
  </si>
  <si>
    <t>22:00 (Mon)</t>
  </si>
  <si>
    <t>02:00 (Mon)</t>
  </si>
  <si>
    <t>HO CHI MINH - THAILAND (NTX SERVICE)</t>
  </si>
  <si>
    <t>ETA BANGKOK</t>
  </si>
  <si>
    <t>ETA LAEM CHABANG</t>
  </si>
  <si>
    <t>ETD 
HO CHI MINH</t>
  </si>
  <si>
    <t>TRANSIT VIA TANJUNG PELEPAS</t>
  </si>
  <si>
    <t>ETA TANJUNG PELEPAS</t>
  </si>
  <si>
    <t>ETA YANGON</t>
  </si>
  <si>
    <t>HO CHI MINH / THAILAND</t>
  </si>
  <si>
    <t>HO CHI MINH / KOREA</t>
  </si>
  <si>
    <t>HO CHI MINH / SINGAPORE</t>
  </si>
  <si>
    <t>HO CHI MINH / YANGON, MYANMAR</t>
  </si>
  <si>
    <t>HO CHI MINH / PHILIPPHINE</t>
  </si>
  <si>
    <t>HO CHI MINH / CHINA</t>
  </si>
  <si>
    <t>HO CHI MINH / INDONESIA</t>
  </si>
  <si>
    <t>HO CHI MINH / MALAYSIA</t>
  </si>
  <si>
    <t>HO CHI MINH / JAPAN - VIA HONG KONG</t>
  </si>
  <si>
    <t>HO CHI MINH / NAHA, JAPAN - VIA KAOHSIUNG</t>
  </si>
  <si>
    <t>HO CHI MINH / HONG KONG &amp; SHEKOU &amp; JAPAN - DIRECT</t>
  </si>
  <si>
    <t>HO CHI MINH / TAIWAN - DIRECT</t>
  </si>
  <si>
    <t>INTRA ASIA</t>
  </si>
  <si>
    <t>STARSHIP TAURUS</t>
  </si>
  <si>
    <t>POSEN</t>
  </si>
  <si>
    <t>JAKARTA</t>
  </si>
  <si>
    <t>BACK TO COVER</t>
  </si>
  <si>
    <t xml:space="preserve">                      TRANSIT VIA HONG KONG</t>
  </si>
  <si>
    <t xml:space="preserve">                          HO CHI MINH - CHINA</t>
  </si>
  <si>
    <t xml:space="preserve">                     HO CHI MINH - PHILIPPINES</t>
  </si>
  <si>
    <t xml:space="preserve">                       TRANSIT VIA KAOHSIUNG</t>
  </si>
  <si>
    <t xml:space="preserve">BACK TO COVER  </t>
  </si>
  <si>
    <t>CAGAYAN DE ORO</t>
  </si>
  <si>
    <t>FOR LOCAL CHARGE, PLEASE REEFER VIA OUR WEBSITE:</t>
  </si>
  <si>
    <t>AS COLUMBIA</t>
  </si>
  <si>
    <t>https://www.evergreen-line.com/static/jsp/tariff.jsp</t>
  </si>
  <si>
    <t>Trần Minh Tân</t>
  </si>
  <si>
    <t>(84-8) 3.5121888 - Ext: 308</t>
  </si>
  <si>
    <t>0984 859 458</t>
  </si>
  <si>
    <t>david-tran@vergreen-shipping.com.vn</t>
  </si>
  <si>
    <t>AS CONSTANTINA</t>
  </si>
  <si>
    <t>ETA
SIHANOUKVILLE</t>
  </si>
  <si>
    <t xml:space="preserve">Sun vsl     </t>
  </si>
  <si>
    <t>n/a</t>
  </si>
  <si>
    <t>04:00 Sun</t>
  </si>
  <si>
    <t>10:00 Sat</t>
  </si>
  <si>
    <t>HO CHI MINH - CAMBODIA-THAILAND (CVT SERVICE)</t>
  </si>
  <si>
    <t>HO CHI MINH / CAMBODIA/ THAILAND</t>
  </si>
  <si>
    <t>ETD HOCHIMINH</t>
  </si>
  <si>
    <t>EVERGREEN SHIPPING AGENCY (VIETNAM) COMPANY LIMITED</t>
  </si>
  <si>
    <t>Tel: 84-28-35121888</t>
  </si>
  <si>
    <t>ETA 
LAEM CHABANG</t>
  </si>
  <si>
    <t>OSAKA</t>
  </si>
  <si>
    <t>Phan Thanh Nguyên</t>
  </si>
  <si>
    <t>mia-phan@evergreen-shipping.com.vn</t>
  </si>
  <si>
    <t>(84-8) 3.5121888 - Ext: 657</t>
  </si>
  <si>
    <t>HO CHI MINH- THAILAN  (IA2 SERVICE)</t>
  </si>
  <si>
    <t xml:space="preserve">Saturday vsl     </t>
  </si>
  <si>
    <t>SP-ITC</t>
  </si>
  <si>
    <t>Nguyễn Tuấn Phong</t>
  </si>
  <si>
    <t>(84-8) 3.5121888 - Ext: 314</t>
  </si>
  <si>
    <t>01284563257</t>
  </si>
  <si>
    <t>Nguyễn Ngọc Vân Trinh</t>
  </si>
  <si>
    <t>cody-nguyen@evergreen-shipping.com.vn</t>
  </si>
  <si>
    <t>(84-8) 3.5121888 - Ext: 311</t>
  </si>
  <si>
    <t>susan-nguyen@evergreen-shipping.com.vn</t>
  </si>
  <si>
    <t>ADVANCE</t>
  </si>
  <si>
    <t>BINTULU</t>
  </si>
  <si>
    <t>ALS VESTA</t>
  </si>
  <si>
    <t>PONTRESINA</t>
  </si>
  <si>
    <t>PROGRESS C</t>
  </si>
  <si>
    <t>Friday vsl</t>
  </si>
  <si>
    <t>0792 642 991</t>
  </si>
  <si>
    <t>SPRINTER</t>
  </si>
  <si>
    <t>KESTREL</t>
  </si>
  <si>
    <t>0035S</t>
  </si>
  <si>
    <t xml:space="preserve">             TRANSIT TANJUNG PELEPAS (VSM SERVICE)</t>
  </si>
  <si>
    <t>17.00 (Thu) - dry + reefer</t>
  </si>
  <si>
    <t>17:00 (Wed) - only dry</t>
  </si>
  <si>
    <t>TRANSIT VIA TANJUNG PELEPAS (VSM SERVICE)</t>
  </si>
  <si>
    <t>(via Portklang)</t>
  </si>
  <si>
    <t>via Portklang</t>
  </si>
  <si>
    <t>HOCHIMINH -  YANGON (MYANMAR) (VSM SERVICE)</t>
  </si>
  <si>
    <t>ST BLUE</t>
  </si>
  <si>
    <t>1903N</t>
  </si>
  <si>
    <t>1904N</t>
  </si>
  <si>
    <t>ST ISLAND</t>
  </si>
  <si>
    <t>LEO PERDANA</t>
  </si>
  <si>
    <t>0211-082S</t>
  </si>
  <si>
    <t>SINAR SUBANG</t>
  </si>
  <si>
    <t>0036S</t>
  </si>
  <si>
    <t>0035N</t>
  </si>
  <si>
    <t>0036N</t>
  </si>
  <si>
    <t>HO CHI MINH - KAOHSIUNG - OSAKA - KOBE - HAKATA - SHANGHAI (JCH SERVICE)</t>
  </si>
  <si>
    <t>ETA
KAOHSIUNG</t>
  </si>
  <si>
    <t>ETA 
OSAKA</t>
  </si>
  <si>
    <t>ETA 
KOBE</t>
  </si>
  <si>
    <t>ETA 
HAKATA</t>
  </si>
  <si>
    <t>ETA 
SHANGHAI</t>
  </si>
  <si>
    <t>UNI-POPULAR</t>
  </si>
  <si>
    <t xml:space="preserve">Wednesday vsl     </t>
  </si>
  <si>
    <t>03:00 Wed</t>
  </si>
  <si>
    <t>07:00 Tue</t>
  </si>
  <si>
    <t xml:space="preserve">        TRANSIT VIA KAOHSIUNG</t>
  </si>
  <si>
    <t>ETA 
NORTH MANILA</t>
  </si>
  <si>
    <t>ETA 
SOUTH MANILA</t>
  </si>
  <si>
    <t>ETA 
CEBU</t>
  </si>
  <si>
    <t>ETA 
CAGAYAN DE ORO</t>
  </si>
  <si>
    <t>ETA 
DAVAO</t>
  </si>
  <si>
    <t>ETA 
GENERAL SANTOS CITY</t>
  </si>
  <si>
    <t>1392-029N</t>
  </si>
  <si>
    <t>1393-039N</t>
  </si>
  <si>
    <t>1394-022N</t>
  </si>
  <si>
    <t>AS PENELOPE</t>
  </si>
  <si>
    <t>050A</t>
  </si>
  <si>
    <t>065B</t>
  </si>
  <si>
    <t>0058-045S</t>
  </si>
  <si>
    <t>0059-044S</t>
  </si>
  <si>
    <t>0060-046S</t>
  </si>
  <si>
    <t>0061-045S</t>
  </si>
  <si>
    <t>0062-047S</t>
  </si>
  <si>
    <t>0063-046S</t>
  </si>
  <si>
    <t>0064-048S</t>
  </si>
  <si>
    <t>0065-047S</t>
  </si>
  <si>
    <t>0066-049S</t>
  </si>
  <si>
    <t>0067-048S</t>
  </si>
  <si>
    <t>0068-050S</t>
  </si>
  <si>
    <t>0069-049S</t>
  </si>
  <si>
    <t>0070-051S</t>
  </si>
  <si>
    <t>SABRE TRADER</t>
  </si>
  <si>
    <t>0039S</t>
  </si>
  <si>
    <t>0033S</t>
  </si>
  <si>
    <t>1904S</t>
  </si>
  <si>
    <t>0040S</t>
  </si>
  <si>
    <t>0034S</t>
  </si>
  <si>
    <t>1905S</t>
  </si>
  <si>
    <t>0041S</t>
  </si>
  <si>
    <t>1906S</t>
  </si>
  <si>
    <t>1907S</t>
  </si>
  <si>
    <t>0042S</t>
  </si>
  <si>
    <t>0043S</t>
  </si>
  <si>
    <t>0039N</t>
  </si>
  <si>
    <t>0033N</t>
  </si>
  <si>
    <t>0040N</t>
  </si>
  <si>
    <t>0034N</t>
  </si>
  <si>
    <t>1905N</t>
  </si>
  <si>
    <t>0041N</t>
  </si>
  <si>
    <t>1906N</t>
  </si>
  <si>
    <t>0042N</t>
  </si>
  <si>
    <t>1907N</t>
  </si>
  <si>
    <t>0021N</t>
  </si>
  <si>
    <t>SKIP</t>
  </si>
  <si>
    <t>0022N</t>
  </si>
  <si>
    <t>0019-331N</t>
  </si>
  <si>
    <t>0212-032S</t>
  </si>
  <si>
    <t>0213-083S</t>
  </si>
  <si>
    <t>0214-033S</t>
  </si>
  <si>
    <t>0215-084S</t>
  </si>
  <si>
    <t>0216-034S</t>
  </si>
  <si>
    <t>0217-085S</t>
  </si>
  <si>
    <t>0218-035S</t>
  </si>
  <si>
    <t>0219-086S</t>
  </si>
  <si>
    <t>0220-036S</t>
  </si>
  <si>
    <t>0221-087S</t>
  </si>
  <si>
    <t>0222-037S</t>
  </si>
  <si>
    <t>0223-088S</t>
  </si>
  <si>
    <t>0224-038S</t>
  </si>
  <si>
    <t>1395-030N</t>
  </si>
  <si>
    <t>1396-040N</t>
  </si>
  <si>
    <t>1397-023N</t>
  </si>
  <si>
    <t>1398-031N</t>
  </si>
  <si>
    <t>1399-041N</t>
  </si>
  <si>
    <t>1400-024N</t>
  </si>
  <si>
    <t>1401-032N</t>
  </si>
  <si>
    <t>1402-042N</t>
  </si>
  <si>
    <t>1403-025N</t>
  </si>
  <si>
    <t>1404-033N</t>
  </si>
  <si>
    <t>1405-043N</t>
  </si>
  <si>
    <t>GREEN CELEBRITY</t>
  </si>
  <si>
    <t>0020-003N</t>
  </si>
  <si>
    <t>TOKYO TOWER</t>
  </si>
  <si>
    <t>0021-006N</t>
  </si>
  <si>
    <t>GREEN CLARITY</t>
  </si>
  <si>
    <t>0022-001N</t>
  </si>
  <si>
    <t>0023-004N</t>
  </si>
  <si>
    <t>0024-007N</t>
  </si>
  <si>
    <t>0025-002N</t>
  </si>
  <si>
    <t>0026-005N</t>
  </si>
  <si>
    <t>0027-008N</t>
  </si>
  <si>
    <t>0028-003N</t>
  </si>
  <si>
    <t>0029-006N</t>
  </si>
  <si>
    <t>GREEN CELESTE</t>
  </si>
  <si>
    <t>0030-002N</t>
  </si>
  <si>
    <t>0031-004N</t>
  </si>
  <si>
    <t>0032-007N</t>
  </si>
  <si>
    <t>0033-003N</t>
  </si>
  <si>
    <t>0034-005N</t>
  </si>
  <si>
    <t>0035-008N</t>
  </si>
  <si>
    <t>0036-004N</t>
  </si>
  <si>
    <t>0037-006N</t>
  </si>
  <si>
    <t>ST EVER</t>
  </si>
  <si>
    <t>050B</t>
  </si>
  <si>
    <t>066A</t>
  </si>
  <si>
    <t>051A</t>
  </si>
  <si>
    <t>066B</t>
  </si>
  <si>
    <t>051B</t>
  </si>
  <si>
    <t>067A</t>
  </si>
  <si>
    <t>052A</t>
  </si>
  <si>
    <t>067B</t>
  </si>
  <si>
    <t>052B</t>
  </si>
  <si>
    <t>068A</t>
  </si>
  <si>
    <t>068B</t>
  </si>
  <si>
    <t>053A</t>
  </si>
  <si>
    <t>053B</t>
  </si>
  <si>
    <t>069A</t>
  </si>
  <si>
    <t>054A</t>
  </si>
  <si>
    <t>069B</t>
  </si>
  <si>
    <t>054B</t>
  </si>
  <si>
    <t>070A</t>
  </si>
  <si>
    <t>935N</t>
  </si>
  <si>
    <t>JOSHPHINE MAERSK</t>
  </si>
  <si>
    <t>936N</t>
  </si>
  <si>
    <t>937N</t>
  </si>
  <si>
    <t>938N</t>
  </si>
  <si>
    <t>939N</t>
  </si>
  <si>
    <t>940N</t>
  </si>
  <si>
    <t>941N</t>
  </si>
  <si>
    <t>942N</t>
  </si>
  <si>
    <t>943N</t>
  </si>
  <si>
    <t>944N</t>
  </si>
  <si>
    <t>945N</t>
  </si>
  <si>
    <t>946N</t>
  </si>
  <si>
    <t>947N</t>
  </si>
  <si>
    <t>948N</t>
  </si>
  <si>
    <t>10:00 (Wed)</t>
  </si>
  <si>
    <t>14:00 (Tue)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</si>
</sst>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6"/>
      <color rgb="FF00B050"/>
      <name val="Times New Roman"/>
      <family val="1"/>
    </font>
    <font>
      <b/>
      <sz val="11"/>
      <name val="Times New Roman"/>
      <family val="1"/>
    </font>
    <font>
      <b/>
      <sz val="11"/>
      <color rgb="FF00B05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u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u/>
      <sz val="12"/>
      <color indexed="10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i/>
      <sz val="12"/>
      <color rgb="FF00B050"/>
      <name val="Times New Roman"/>
      <family val="1"/>
    </font>
    <font>
      <sz val="12"/>
      <color indexed="8"/>
      <name val="Times New Roman"/>
      <family val="1"/>
    </font>
    <font>
      <b/>
      <i/>
      <sz val="12"/>
      <color rgb="FFFF0000"/>
      <name val="Times New Roman"/>
      <family val="1"/>
    </font>
    <font>
      <u/>
      <sz val="11"/>
      <color indexed="12"/>
      <name val="VNI-Helve"/>
      <family val="2"/>
    </font>
    <font>
      <b/>
      <sz val="16"/>
      <color rgb="FF00B05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20"/>
      <color rgb="FF00B050"/>
      <name val="Times New Roman"/>
      <family val="1"/>
    </font>
    <font>
      <i/>
      <sz val="12"/>
      <name val="Times New Roman"/>
      <family val="1"/>
    </font>
    <font>
      <b/>
      <sz val="11"/>
      <color theme="1"/>
      <name val="Times New Roman"/>
      <family val="1"/>
    </font>
    <font>
      <b/>
      <u/>
      <sz val="16"/>
      <color rgb="FF00B050"/>
      <name val="Times New Roman"/>
      <family val="1"/>
    </font>
    <font>
      <b/>
      <sz val="20"/>
      <name val="Times New Roman"/>
      <family val="1"/>
    </font>
    <font>
      <b/>
      <u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B050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rgb="FF00B050"/>
      <name val="Times New Roman"/>
      <family val="1"/>
    </font>
    <font>
      <sz val="12"/>
      <color rgb="FFFF0000"/>
      <name val="Times New Roman"/>
      <family val="1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18" fillId="0" borderId="0"/>
    <xf numFmtId="0" fontId="18" fillId="0" borderId="0" applyBorder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</cellStyleXfs>
  <cellXfs count="363">
    <xf numFmtId="0" fontId="0" fillId="0" borderId="0" xfId="0"/>
    <xf numFmtId="0" fontId="2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 applyAlignment="1"/>
    <xf numFmtId="0" fontId="8" fillId="2" borderId="0" xfId="0" applyFont="1" applyFill="1"/>
    <xf numFmtId="0" fontId="5" fillId="2" borderId="0" xfId="0" applyFont="1" applyFill="1"/>
    <xf numFmtId="0" fontId="9" fillId="2" borderId="0" xfId="0" applyFont="1" applyFill="1" applyBorder="1" applyAlignment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Border="1"/>
    <xf numFmtId="0" fontId="12" fillId="2" borderId="0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9" fillId="2" borderId="2" xfId="0" applyFont="1" applyFill="1" applyBorder="1" applyAlignment="1"/>
    <xf numFmtId="49" fontId="9" fillId="2" borderId="1" xfId="0" applyNumberFormat="1" applyFont="1" applyFill="1" applyBorder="1" applyAlignment="1">
      <alignment horizontal="center"/>
    </xf>
    <xf numFmtId="0" fontId="11" fillId="2" borderId="2" xfId="0" applyFont="1" applyFill="1" applyBorder="1" applyAlignment="1"/>
    <xf numFmtId="0" fontId="14" fillId="2" borderId="0" xfId="0" applyFont="1" applyFill="1"/>
    <xf numFmtId="0" fontId="16" fillId="2" borderId="0" xfId="0" applyFont="1" applyFill="1" applyBorder="1" applyAlignment="1"/>
    <xf numFmtId="0" fontId="12" fillId="2" borderId="0" xfId="0" applyFont="1" applyFill="1" applyBorder="1"/>
    <xf numFmtId="0" fontId="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2" xfId="0" applyFont="1" applyFill="1" applyBorder="1" applyAlignment="1"/>
    <xf numFmtId="0" fontId="9" fillId="2" borderId="1" xfId="0" applyFont="1" applyFill="1" applyBorder="1" applyAlignment="1"/>
    <xf numFmtId="0" fontId="9" fillId="2" borderId="0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6" fillId="2" borderId="0" xfId="1" applyFill="1"/>
    <xf numFmtId="0" fontId="9" fillId="2" borderId="2" xfId="0" quotePrefix="1" applyFont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0" fontId="24" fillId="0" borderId="0" xfId="0" applyFont="1" applyAlignment="1">
      <alignment vertical="center" readingOrder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9" fillId="0" borderId="4" xfId="0" applyFont="1" applyFill="1" applyBorder="1" applyAlignment="1">
      <alignment horizontal="center" vertical="center"/>
    </xf>
    <xf numFmtId="0" fontId="0" fillId="0" borderId="0" xfId="0"/>
    <xf numFmtId="0" fontId="11" fillId="2" borderId="0" xfId="0" applyFont="1" applyFill="1"/>
    <xf numFmtId="0" fontId="20" fillId="2" borderId="0" xfId="0" applyFont="1" applyFill="1"/>
    <xf numFmtId="0" fontId="9" fillId="0" borderId="1" xfId="0" applyFont="1" applyFill="1" applyBorder="1" applyAlignment="1">
      <alignment horizontal="center"/>
    </xf>
    <xf numFmtId="16" fontId="9" fillId="2" borderId="0" xfId="3" quotePrefix="1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6" fontId="21" fillId="2" borderId="0" xfId="0" applyNumberFormat="1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left" vertical="center"/>
    </xf>
    <xf numFmtId="16" fontId="9" fillId="2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" fontId="9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9" fillId="2" borderId="0" xfId="4" applyFont="1" applyFill="1"/>
    <xf numFmtId="16" fontId="2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20" fillId="2" borderId="0" xfId="0" applyFont="1" applyFill="1" applyAlignment="1">
      <alignment horizontal="left" vertical="center"/>
    </xf>
    <xf numFmtId="164" fontId="9" fillId="2" borderId="1" xfId="3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16" fontId="9" fillId="2" borderId="0" xfId="3" quotePrefix="1" applyNumberFormat="1" applyFont="1" applyFill="1" applyBorder="1" applyAlignment="1">
      <alignment horizontal="center" vertical="center"/>
    </xf>
    <xf numFmtId="16" fontId="9" fillId="2" borderId="0" xfId="3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6" fontId="21" fillId="2" borderId="0" xfId="0" applyNumberFormat="1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left" vertical="center"/>
    </xf>
    <xf numFmtId="16" fontId="9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11" fillId="2" borderId="0" xfId="0" applyFont="1" applyFill="1"/>
    <xf numFmtId="16" fontId="9" fillId="2" borderId="1" xfId="3" quotePrefix="1" applyNumberFormat="1" applyFont="1" applyFill="1" applyBorder="1" applyAlignment="1">
      <alignment horizontal="center" vertical="center"/>
    </xf>
    <xf numFmtId="16" fontId="9" fillId="2" borderId="1" xfId="3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/>
    </xf>
    <xf numFmtId="0" fontId="9" fillId="2" borderId="1" xfId="4" applyFont="1" applyFill="1" applyBorder="1" applyAlignment="1">
      <alignment horizontal="center" vertical="center" wrapText="1"/>
    </xf>
    <xf numFmtId="16" fontId="9" fillId="2" borderId="0" xfId="3" quotePrefix="1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6" fontId="21" fillId="2" borderId="0" xfId="0" applyNumberFormat="1" applyFont="1" applyFill="1" applyBorder="1" applyAlignment="1">
      <alignment horizontal="center" vertical="center"/>
    </xf>
    <xf numFmtId="16" fontId="9" fillId="2" borderId="0" xfId="0" applyNumberFormat="1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22" fillId="2" borderId="0" xfId="3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left" vertical="center"/>
    </xf>
    <xf numFmtId="164" fontId="9" fillId="2" borderId="0" xfId="3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2" borderId="0" xfId="6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16" fontId="9" fillId="2" borderId="1" xfId="2" applyNumberFormat="1" applyFont="1" applyFill="1" applyBorder="1" applyAlignment="1">
      <alignment horizontal="left" vertical="center"/>
    </xf>
    <xf numFmtId="16" fontId="11" fillId="0" borderId="1" xfId="2" applyNumberFormat="1" applyFont="1" applyFill="1" applyBorder="1" applyAlignment="1">
      <alignment horizontal="left" vertical="center"/>
    </xf>
    <xf numFmtId="16" fontId="11" fillId="2" borderId="0" xfId="2" applyNumberFormat="1" applyFont="1" applyFill="1" applyBorder="1" applyAlignment="1">
      <alignment horizontal="left" vertical="center"/>
    </xf>
    <xf numFmtId="16" fontId="9" fillId="0" borderId="1" xfId="2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16" fontId="21" fillId="2" borderId="0" xfId="0" applyNumberFormat="1" applyFont="1" applyFill="1" applyBorder="1" applyAlignment="1">
      <alignment horizontal="left" vertical="center"/>
    </xf>
    <xf numFmtId="16" fontId="9" fillId="2" borderId="0" xfId="0" applyNumberFormat="1" applyFont="1" applyFill="1" applyBorder="1" applyAlignment="1">
      <alignment horizontal="left" vertical="center"/>
    </xf>
    <xf numFmtId="16" fontId="9" fillId="2" borderId="0" xfId="3" quotePrefix="1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16" fontId="9" fillId="2" borderId="0" xfId="6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164" fontId="8" fillId="2" borderId="5" xfId="0" applyNumberFormat="1" applyFont="1" applyFill="1" applyBorder="1" applyAlignment="1">
      <alignment horizontal="left"/>
    </xf>
    <xf numFmtId="0" fontId="9" fillId="2" borderId="1" xfId="3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/>
    </xf>
    <xf numFmtId="164" fontId="21" fillId="2" borderId="1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164" fontId="9" fillId="2" borderId="1" xfId="3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horizontal="left"/>
    </xf>
    <xf numFmtId="0" fontId="9" fillId="2" borderId="1" xfId="4" applyFont="1" applyFill="1" applyBorder="1" applyAlignment="1">
      <alignment horizontal="left" vertical="center"/>
    </xf>
    <xf numFmtId="0" fontId="9" fillId="2" borderId="1" xfId="4" applyFont="1" applyFill="1" applyBorder="1" applyAlignment="1">
      <alignment horizontal="left"/>
    </xf>
    <xf numFmtId="0" fontId="9" fillId="2" borderId="1" xfId="4" applyFont="1" applyFill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left" vertical="center"/>
    </xf>
    <xf numFmtId="16" fontId="9" fillId="0" borderId="1" xfId="0" applyNumberFormat="1" applyFont="1" applyBorder="1" applyAlignment="1">
      <alignment horizontal="left"/>
    </xf>
    <xf numFmtId="0" fontId="8" fillId="0" borderId="0" xfId="0" applyFont="1" applyAlignment="1"/>
    <xf numFmtId="0" fontId="13" fillId="0" borderId="0" xfId="0" applyFont="1" applyAlignment="1"/>
    <xf numFmtId="0" fontId="9" fillId="0" borderId="1" xfId="2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" fontId="11" fillId="0" borderId="1" xfId="6" applyNumberFormat="1" applyFont="1" applyFill="1" applyBorder="1" applyAlignment="1">
      <alignment horizontal="center" vertical="center"/>
    </xf>
    <xf numFmtId="16" fontId="9" fillId="0" borderId="1" xfId="6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16" fontId="9" fillId="2" borderId="0" xfId="2" applyNumberFormat="1" applyFont="1" applyFill="1" applyBorder="1" applyAlignment="1">
      <alignment horizontal="center" vertical="center"/>
    </xf>
    <xf numFmtId="16" fontId="9" fillId="2" borderId="0" xfId="8" applyNumberFormat="1" applyFont="1" applyFill="1" applyBorder="1" applyAlignment="1">
      <alignment horizontal="center" vertical="center"/>
    </xf>
    <xf numFmtId="16" fontId="9" fillId="2" borderId="0" xfId="6" applyNumberFormat="1" applyFont="1" applyFill="1" applyBorder="1" applyAlignment="1">
      <alignment horizontal="center" vertical="center"/>
    </xf>
    <xf numFmtId="0" fontId="9" fillId="2" borderId="0" xfId="8" applyFont="1" applyFill="1"/>
    <xf numFmtId="0" fontId="11" fillId="0" borderId="0" xfId="0" applyFont="1"/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0" fontId="13" fillId="2" borderId="0" xfId="0" applyFont="1" applyFill="1" applyAlignment="1"/>
    <xf numFmtId="0" fontId="13" fillId="2" borderId="0" xfId="0" applyFont="1" applyFill="1" applyAlignment="1">
      <alignment horizontal="center"/>
    </xf>
    <xf numFmtId="0" fontId="21" fillId="2" borderId="5" xfId="0" applyFont="1" applyFill="1" applyBorder="1" applyAlignment="1">
      <alignment horizontal="center" vertical="center"/>
    </xf>
    <xf numFmtId="16" fontId="21" fillId="2" borderId="5" xfId="0" applyNumberFormat="1" applyFont="1" applyFill="1" applyBorder="1" applyAlignment="1">
      <alignment horizontal="center" vertical="center"/>
    </xf>
    <xf numFmtId="49" fontId="8" fillId="2" borderId="0" xfId="17" applyNumberFormat="1" applyFont="1" applyFill="1" applyBorder="1" applyAlignment="1"/>
    <xf numFmtId="0" fontId="11" fillId="0" borderId="0" xfId="0" applyFont="1" applyAlignment="1">
      <alignment horizontal="center"/>
    </xf>
    <xf numFmtId="49" fontId="13" fillId="2" borderId="14" xfId="17" applyNumberFormat="1" applyFont="1" applyFill="1" applyBorder="1" applyAlignment="1"/>
    <xf numFmtId="164" fontId="11" fillId="0" borderId="1" xfId="0" applyNumberFormat="1" applyFont="1" applyBorder="1" applyAlignment="1">
      <alignment horizontal="center"/>
    </xf>
    <xf numFmtId="0" fontId="9" fillId="0" borderId="1" xfId="3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49" fontId="8" fillId="2" borderId="0" xfId="6" applyNumberFormat="1" applyFont="1" applyFill="1" applyBorder="1" applyAlignment="1"/>
    <xf numFmtId="49" fontId="13" fillId="2" borderId="14" xfId="6" applyNumberFormat="1" applyFont="1" applyFill="1" applyBorder="1" applyAlignment="1"/>
    <xf numFmtId="164" fontId="9" fillId="0" borderId="1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3" fillId="2" borderId="14" xfId="0" applyFont="1" applyFill="1" applyBorder="1" applyAlignment="1"/>
    <xf numFmtId="0" fontId="9" fillId="2" borderId="0" xfId="1" applyFont="1" applyFill="1" applyBorder="1" applyAlignment="1"/>
    <xf numFmtId="0" fontId="8" fillId="2" borderId="1" xfId="0" applyFont="1" applyFill="1" applyBorder="1" applyAlignment="1"/>
    <xf numFmtId="0" fontId="9" fillId="2" borderId="1" xfId="1" applyFont="1" applyFill="1" applyBorder="1" applyAlignment="1"/>
    <xf numFmtId="0" fontId="24" fillId="2" borderId="0" xfId="0" applyFont="1" applyFill="1" applyAlignment="1">
      <alignment vertical="center" readingOrder="1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wrapText="1"/>
    </xf>
    <xf numFmtId="0" fontId="27" fillId="0" borderId="0" xfId="0" applyFont="1"/>
    <xf numFmtId="164" fontId="11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0" fontId="13" fillId="0" borderId="14" xfId="0" applyFont="1" applyBorder="1" applyAlignment="1"/>
    <xf numFmtId="0" fontId="22" fillId="2" borderId="15" xfId="3" applyFont="1" applyFill="1" applyBorder="1" applyAlignment="1">
      <alignment vertical="center"/>
    </xf>
    <xf numFmtId="0" fontId="20" fillId="2" borderId="0" xfId="0" applyFont="1" applyFill="1" applyAlignment="1"/>
    <xf numFmtId="0" fontId="9" fillId="0" borderId="0" xfId="0" applyFont="1" applyFill="1" applyBorder="1" applyAlignment="1">
      <alignment horizontal="center"/>
    </xf>
    <xf numFmtId="49" fontId="28" fillId="2" borderId="0" xfId="6" applyNumberFormat="1" applyFont="1" applyFill="1" applyBorder="1" applyAlignment="1"/>
    <xf numFmtId="0" fontId="11" fillId="0" borderId="1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29" fillId="2" borderId="0" xfId="0" applyFont="1" applyFill="1"/>
    <xf numFmtId="0" fontId="9" fillId="0" borderId="0" xfId="0" applyFont="1"/>
    <xf numFmtId="0" fontId="9" fillId="2" borderId="0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5" fillId="2" borderId="0" xfId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30" fillId="2" borderId="0" xfId="0" applyFont="1" applyFill="1" applyBorder="1"/>
    <xf numFmtId="0" fontId="30" fillId="2" borderId="0" xfId="0" applyFont="1" applyFill="1"/>
    <xf numFmtId="0" fontId="33" fillId="0" borderId="0" xfId="1" applyFont="1"/>
    <xf numFmtId="0" fontId="13" fillId="2" borderId="0" xfId="0" applyFont="1" applyFill="1" applyBorder="1" applyAlignment="1"/>
    <xf numFmtId="0" fontId="6" fillId="0" borderId="0" xfId="1"/>
    <xf numFmtId="0" fontId="34" fillId="0" borderId="0" xfId="0" applyFont="1"/>
    <xf numFmtId="164" fontId="11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9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2" borderId="0" xfId="4" applyFont="1" applyFill="1" applyBorder="1" applyAlignment="1">
      <alignment horizontal="center" vertical="center" wrapText="1"/>
    </xf>
    <xf numFmtId="0" fontId="8" fillId="2" borderId="0" xfId="6" applyFont="1" applyFill="1" applyBorder="1" applyAlignment="1"/>
    <xf numFmtId="0" fontId="8" fillId="2" borderId="0" xfId="6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8" fillId="2" borderId="4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35" fillId="0" borderId="0" xfId="0" applyFont="1"/>
    <xf numFmtId="0" fontId="12" fillId="2" borderId="0" xfId="0" applyFont="1" applyFill="1" applyAlignment="1"/>
    <xf numFmtId="0" fontId="12" fillId="2" borderId="14" xfId="0" applyFont="1" applyFill="1" applyBorder="1" applyAlignment="1"/>
    <xf numFmtId="49" fontId="12" fillId="2" borderId="0" xfId="17" applyNumberFormat="1" applyFont="1" applyFill="1" applyBorder="1" applyAlignment="1"/>
    <xf numFmtId="49" fontId="12" fillId="2" borderId="14" xfId="17" applyNumberFormat="1" applyFont="1" applyFill="1" applyBorder="1" applyAlignment="1"/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3" fillId="0" borderId="0" xfId="0" applyFont="1"/>
    <xf numFmtId="0" fontId="20" fillId="0" borderId="0" xfId="0" applyFont="1"/>
    <xf numFmtId="164" fontId="9" fillId="0" borderId="1" xfId="0" applyNumberFormat="1" applyFont="1" applyBorder="1" applyAlignment="1">
      <alignment horizontal="left"/>
    </xf>
    <xf numFmtId="164" fontId="9" fillId="2" borderId="2" xfId="3" applyNumberFormat="1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/>
    </xf>
    <xf numFmtId="164" fontId="9" fillId="2" borderId="0" xfId="3" applyNumberFormat="1" applyFont="1" applyFill="1" applyBorder="1" applyAlignment="1">
      <alignment horizontal="center" vertical="center"/>
    </xf>
    <xf numFmtId="49" fontId="13" fillId="2" borderId="0" xfId="6" applyNumberFormat="1" applyFont="1" applyFill="1" applyBorder="1" applyAlignment="1"/>
    <xf numFmtId="0" fontId="8" fillId="2" borderId="5" xfId="6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/>
    <xf numFmtId="164" fontId="8" fillId="2" borderId="4" xfId="0" applyNumberFormat="1" applyFont="1" applyFill="1" applyBorder="1" applyAlignment="1">
      <alignment horizontal="left"/>
    </xf>
    <xf numFmtId="0" fontId="8" fillId="2" borderId="4" xfId="6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164" fontId="9" fillId="0" borderId="0" xfId="3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40" fillId="0" borderId="0" xfId="0" applyFont="1"/>
    <xf numFmtId="0" fontId="9" fillId="0" borderId="1" xfId="0" applyFont="1" applyFill="1" applyBorder="1" applyAlignment="1">
      <alignment horizontal="center"/>
    </xf>
    <xf numFmtId="0" fontId="22" fillId="2" borderId="15" xfId="3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center" vertical="center"/>
    </xf>
    <xf numFmtId="16" fontId="21" fillId="2" borderId="15" xfId="0" applyNumberFormat="1" applyFont="1" applyFill="1" applyBorder="1" applyAlignment="1">
      <alignment horizontal="center" vertical="center"/>
    </xf>
    <xf numFmtId="16" fontId="9" fillId="2" borderId="15" xfId="0" applyNumberFormat="1" applyFont="1" applyFill="1" applyBorder="1" applyAlignment="1">
      <alignment horizontal="center" vertical="center"/>
    </xf>
    <xf numFmtId="0" fontId="0" fillId="0" borderId="15" xfId="0" applyBorder="1"/>
    <xf numFmtId="164" fontId="11" fillId="0" borderId="1" xfId="0" applyNumberFormat="1" applyFont="1" applyBorder="1"/>
    <xf numFmtId="164" fontId="9" fillId="0" borderId="1" xfId="0" applyNumberFormat="1" applyFont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1" fillId="0" borderId="0" xfId="1" applyFont="1" applyAlignment="1">
      <alignment horizontal="left"/>
    </xf>
    <xf numFmtId="0" fontId="32" fillId="2" borderId="0" xfId="0" applyFont="1" applyFill="1" applyBorder="1" applyAlignment="1">
      <alignment horizontal="center"/>
    </xf>
    <xf numFmtId="0" fontId="15" fillId="2" borderId="0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1" fillId="2" borderId="0" xfId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/>
    </xf>
    <xf numFmtId="0" fontId="13" fillId="2" borderId="0" xfId="4" applyFont="1" applyFill="1" applyBorder="1" applyAlignment="1">
      <alignment horizontal="center"/>
    </xf>
    <xf numFmtId="0" fontId="8" fillId="2" borderId="6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2" borderId="14" xfId="4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 vertical="center"/>
    </xf>
    <xf numFmtId="0" fontId="8" fillId="2" borderId="4" xfId="5" applyFont="1" applyFill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/>
    </xf>
    <xf numFmtId="0" fontId="8" fillId="2" borderId="0" xfId="6" applyFont="1" applyFill="1" applyBorder="1" applyAlignment="1">
      <alignment horizontal="left" vertical="center" wrapText="1"/>
    </xf>
    <xf numFmtId="0" fontId="8" fillId="2" borderId="1" xfId="6" applyFont="1" applyFill="1" applyBorder="1" applyAlignment="1">
      <alignment horizontal="left" vertical="center" wrapText="1"/>
    </xf>
    <xf numFmtId="49" fontId="8" fillId="2" borderId="6" xfId="6" applyNumberFormat="1" applyFont="1" applyFill="1" applyBorder="1" applyAlignment="1">
      <alignment horizontal="left" vertical="center"/>
    </xf>
    <xf numFmtId="49" fontId="8" fillId="2" borderId="7" xfId="6" applyNumberFormat="1" applyFont="1" applyFill="1" applyBorder="1" applyAlignment="1">
      <alignment horizontal="left" vertical="center"/>
    </xf>
    <xf numFmtId="49" fontId="8" fillId="2" borderId="12" xfId="6" applyNumberFormat="1" applyFont="1" applyFill="1" applyBorder="1" applyAlignment="1">
      <alignment horizontal="left" vertical="center"/>
    </xf>
    <xf numFmtId="49" fontId="8" fillId="2" borderId="13" xfId="6" applyNumberFormat="1" applyFont="1" applyFill="1" applyBorder="1" applyAlignment="1">
      <alignment horizontal="left" vertical="center"/>
    </xf>
    <xf numFmtId="49" fontId="8" fillId="2" borderId="8" xfId="6" applyNumberFormat="1" applyFont="1" applyFill="1" applyBorder="1" applyAlignment="1">
      <alignment horizontal="left" vertical="center"/>
    </xf>
    <xf numFmtId="49" fontId="8" fillId="2" borderId="9" xfId="6" applyNumberFormat="1" applyFont="1" applyFill="1" applyBorder="1" applyAlignment="1">
      <alignment horizontal="left" vertical="center"/>
    </xf>
    <xf numFmtId="0" fontId="8" fillId="2" borderId="4" xfId="6" applyFont="1" applyFill="1" applyBorder="1" applyAlignment="1">
      <alignment horizontal="center" vertical="center" wrapText="1"/>
    </xf>
    <xf numFmtId="0" fontId="8" fillId="2" borderId="10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3" fillId="2" borderId="1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8" fillId="2" borderId="6" xfId="7" applyFont="1" applyFill="1" applyBorder="1" applyAlignment="1">
      <alignment horizontal="left" vertical="center"/>
    </xf>
    <xf numFmtId="0" fontId="8" fillId="2" borderId="7" xfId="7" applyFont="1" applyFill="1" applyBorder="1" applyAlignment="1">
      <alignment horizontal="left" vertical="center"/>
    </xf>
    <xf numFmtId="0" fontId="8" fillId="2" borderId="8" xfId="7" applyFont="1" applyFill="1" applyBorder="1" applyAlignment="1">
      <alignment horizontal="left" vertical="center"/>
    </xf>
    <xf numFmtId="0" fontId="8" fillId="2" borderId="9" xfId="7" applyFont="1" applyFill="1" applyBorder="1" applyAlignment="1">
      <alignment horizontal="left" vertical="center"/>
    </xf>
    <xf numFmtId="0" fontId="8" fillId="2" borderId="4" xfId="7" applyFont="1" applyFill="1" applyBorder="1" applyAlignment="1">
      <alignment horizontal="left" vertical="center" wrapText="1"/>
    </xf>
    <xf numFmtId="0" fontId="8" fillId="2" borderId="5" xfId="7" applyFont="1" applyFill="1" applyBorder="1" applyAlignment="1">
      <alignment horizontal="left" vertical="center" wrapText="1"/>
    </xf>
    <xf numFmtId="0" fontId="8" fillId="2" borderId="6" xfId="4" applyFont="1" applyFill="1" applyBorder="1" applyAlignment="1">
      <alignment horizontal="left" vertical="center"/>
    </xf>
    <xf numFmtId="0" fontId="8" fillId="2" borderId="7" xfId="4" applyFont="1" applyFill="1" applyBorder="1" applyAlignment="1">
      <alignment horizontal="left" vertical="center"/>
    </xf>
    <xf numFmtId="0" fontId="8" fillId="2" borderId="8" xfId="4" applyFont="1" applyFill="1" applyBorder="1" applyAlignment="1">
      <alignment horizontal="left" vertical="center"/>
    </xf>
    <xf numFmtId="0" fontId="8" fillId="2" borderId="9" xfId="4" applyFont="1" applyFill="1" applyBorder="1" applyAlignment="1">
      <alignment horizontal="left" vertical="center"/>
    </xf>
    <xf numFmtId="0" fontId="8" fillId="2" borderId="4" xfId="4" applyFont="1" applyFill="1" applyBorder="1" applyAlignment="1">
      <alignment horizontal="left" vertical="center"/>
    </xf>
    <xf numFmtId="0" fontId="8" fillId="2" borderId="5" xfId="4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8" fillId="2" borderId="6" xfId="7" applyFont="1" applyFill="1" applyBorder="1" applyAlignment="1">
      <alignment horizontal="left" vertical="center" wrapText="1"/>
    </xf>
    <xf numFmtId="0" fontId="8" fillId="2" borderId="8" xfId="7" applyFont="1" applyFill="1" applyBorder="1" applyAlignment="1">
      <alignment horizontal="left" vertical="center" wrapText="1"/>
    </xf>
    <xf numFmtId="0" fontId="8" fillId="2" borderId="1" xfId="7" applyFont="1" applyFill="1" applyBorder="1" applyAlignment="1">
      <alignment horizontal="left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2" borderId="14" xfId="4" applyFont="1" applyFill="1" applyBorder="1" applyAlignment="1">
      <alignment horizontal="center" vertical="center" wrapText="1"/>
    </xf>
    <xf numFmtId="49" fontId="8" fillId="2" borderId="1" xfId="6" applyNumberFormat="1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4" xfId="9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 wrapText="1"/>
    </xf>
    <xf numFmtId="0" fontId="36" fillId="2" borderId="4" xfId="9" applyFont="1" applyFill="1" applyBorder="1" applyAlignment="1">
      <alignment horizontal="center" vertical="center" wrapText="1"/>
    </xf>
    <xf numFmtId="0" fontId="36" fillId="2" borderId="5" xfId="9" applyFont="1" applyFill="1" applyBorder="1" applyAlignment="1">
      <alignment horizontal="center" vertical="center" wrapText="1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49" fontId="38" fillId="2" borderId="0" xfId="6" applyNumberFormat="1" applyFont="1" applyFill="1" applyBorder="1" applyAlignment="1">
      <alignment horizontal="left"/>
    </xf>
    <xf numFmtId="49" fontId="13" fillId="2" borderId="14" xfId="6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2" borderId="1" xfId="10" applyFont="1" applyFill="1" applyBorder="1" applyAlignment="1">
      <alignment horizontal="center" vertical="center"/>
    </xf>
    <xf numFmtId="0" fontId="8" fillId="0" borderId="4" xfId="10" applyFont="1" applyFill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/>
    </xf>
    <xf numFmtId="0" fontId="8" fillId="2" borderId="0" xfId="10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/>
    </xf>
    <xf numFmtId="49" fontId="8" fillId="2" borderId="0" xfId="6" applyNumberFormat="1" applyFont="1" applyFill="1" applyBorder="1" applyAlignment="1">
      <alignment horizontal="center"/>
    </xf>
    <xf numFmtId="49" fontId="13" fillId="2" borderId="0" xfId="6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28" fillId="2" borderId="0" xfId="6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0" fontId="8" fillId="2" borderId="1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49" fontId="38" fillId="2" borderId="0" xfId="6" applyNumberFormat="1" applyFont="1" applyFill="1" applyBorder="1" applyAlignment="1">
      <alignment horizontal="center"/>
    </xf>
    <xf numFmtId="0" fontId="8" fillId="0" borderId="4" xfId="6" applyFont="1" applyFill="1" applyBorder="1" applyAlignment="1">
      <alignment horizontal="center" vertical="center" wrapText="1"/>
    </xf>
    <xf numFmtId="0" fontId="8" fillId="0" borderId="10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</cellXfs>
  <cellStyles count="19">
    <cellStyle name="Hyperlink" xfId="1" builtinId="8"/>
    <cellStyle name="Hyperlink 2" xfId="11"/>
    <cellStyle name="Normal" xfId="0" builtinId="0"/>
    <cellStyle name="Normal 10" xfId="2"/>
    <cellStyle name="Normal 11" xfId="9"/>
    <cellStyle name="Normal 13" xfId="12"/>
    <cellStyle name="Normal 15" xfId="7"/>
    <cellStyle name="Normal 2" xfId="4"/>
    <cellStyle name="Normal 2 2 10" xfId="18"/>
    <cellStyle name="Normal 3" xfId="5"/>
    <cellStyle name="Normal 4" xfId="13"/>
    <cellStyle name="Normal 5" xfId="16"/>
    <cellStyle name="Normal 6" xfId="14"/>
    <cellStyle name="Normal 6 2" xfId="10"/>
    <cellStyle name="Normal 7" xfId="15"/>
    <cellStyle name="Normal 8" xfId="8"/>
    <cellStyle name="Normal_JAPAN Jun 16" xfId="6"/>
    <cellStyle name="Normal_JAPAN Jun 16_SGP - NORTH MNL - GENERAL SANTOS - YANGON (APR-MAY-JUNE 10)" xfId="17"/>
    <cellStyle name="Normal_TAIWAN- HKHKG-HKHKN-June 1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0</xdr:rowOff>
    </xdr:from>
    <xdr:to>
      <xdr:col>0</xdr:col>
      <xdr:colOff>1247774</xdr:colOff>
      <xdr:row>4</xdr:row>
      <xdr:rowOff>0</xdr:rowOff>
    </xdr:to>
    <xdr:pic>
      <xdr:nvPicPr>
        <xdr:cNvPr id="2" name="Picture 26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9" y="0"/>
          <a:ext cx="422275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nnifer-nguyen@evergreen-shipping.com.vn" TargetMode="External"/><Relationship Id="rId13" Type="http://schemas.openxmlformats.org/officeDocument/2006/relationships/hyperlink" Target="mailto:chloe-nguyen@evergreen-shipping.com.vn" TargetMode="External"/><Relationship Id="rId3" Type="http://schemas.openxmlformats.org/officeDocument/2006/relationships/hyperlink" Target="http://www.shipmentlink.com/All-in-One%20service" TargetMode="External"/><Relationship Id="rId7" Type="http://schemas.openxmlformats.org/officeDocument/2006/relationships/hyperlink" Target="mailto:amanda-nguyen@evergreen-shipping.com.vn" TargetMode="External"/><Relationship Id="rId12" Type="http://schemas.openxmlformats.org/officeDocument/2006/relationships/hyperlink" Target="mailto:denton-nguyen@evergreen-shipping.com.vn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lena-nguyen@evergreen-shipping.com.vn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tina-nguyen@evergreen-shipping.com.vn" TargetMode="External"/><Relationship Id="rId6" Type="http://schemas.openxmlformats.org/officeDocument/2006/relationships/hyperlink" Target="mailto:vincent-cao@evergreen-shipping.com.vn" TargetMode="External"/><Relationship Id="rId11" Type="http://schemas.openxmlformats.org/officeDocument/2006/relationships/hyperlink" Target="mailto:mandy-nguyen@evergreen-shipping.com.vn" TargetMode="External"/><Relationship Id="rId5" Type="http://schemas.openxmlformats.org/officeDocument/2006/relationships/hyperlink" Target="mailto:mia-phan@evergreen-shipping.com.vn" TargetMode="External"/><Relationship Id="rId15" Type="http://schemas.openxmlformats.org/officeDocument/2006/relationships/hyperlink" Target="mailto:susan-nguyen@evergreen-shipping.com.vn" TargetMode="External"/><Relationship Id="rId10" Type="http://schemas.openxmlformats.org/officeDocument/2006/relationships/hyperlink" Target="mailto:tony-pham@evergreen-shipping.com.vn" TargetMode="External"/><Relationship Id="rId4" Type="http://schemas.openxmlformats.org/officeDocument/2006/relationships/hyperlink" Target="mailto:amy-tang@evergreen-shipping.com.vn" TargetMode="External"/><Relationship Id="rId9" Type="http://schemas.openxmlformats.org/officeDocument/2006/relationships/hyperlink" Target="mailto:lisa-vu@evergreen-shipping.com.vn" TargetMode="External"/><Relationship Id="rId14" Type="http://schemas.openxmlformats.org/officeDocument/2006/relationships/hyperlink" Target="mailto:fiona-le@evergreen-shipping.com.vn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vergreen-line.com/static/jsp/tariff.j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opLeftCell="A16" zoomScale="80" zoomScaleNormal="80" workbookViewId="0"/>
  </sheetViews>
  <sheetFormatPr defaultColWidth="8.85546875" defaultRowHeight="15"/>
  <cols>
    <col min="1" max="1" width="24.85546875" style="60" customWidth="1"/>
    <col min="2" max="2" width="8.85546875" style="60"/>
    <col min="3" max="3" width="19.140625" style="60" customWidth="1"/>
    <col min="4" max="4" width="39.85546875" style="60" bestFit="1" customWidth="1"/>
    <col min="5" max="5" width="49.5703125" style="60" customWidth="1"/>
    <col min="6" max="16384" width="8.85546875" style="60"/>
  </cols>
  <sheetData>
    <row r="1" spans="1:7">
      <c r="A1" s="1"/>
      <c r="B1" s="1"/>
      <c r="C1" s="1"/>
      <c r="D1" s="1"/>
      <c r="E1" s="1"/>
      <c r="F1" s="1"/>
      <c r="G1" s="1"/>
    </row>
    <row r="2" spans="1:7" ht="33">
      <c r="A2" s="1"/>
      <c r="B2" s="153" t="s">
        <v>231</v>
      </c>
      <c r="C2" s="30"/>
      <c r="D2" s="30"/>
      <c r="E2" s="30"/>
      <c r="F2" s="30"/>
      <c r="G2" s="30"/>
    </row>
    <row r="3" spans="1:7" ht="20.25">
      <c r="A3" s="1"/>
      <c r="B3" s="153" t="s">
        <v>72</v>
      </c>
      <c r="C3" s="31"/>
      <c r="D3" s="31"/>
      <c r="E3" s="31"/>
      <c r="F3" s="31"/>
      <c r="G3" s="31"/>
    </row>
    <row r="4" spans="1:7" ht="20.25">
      <c r="A4" s="1"/>
      <c r="B4" s="153" t="s">
        <v>232</v>
      </c>
      <c r="C4" s="31"/>
      <c r="D4" s="31"/>
      <c r="E4" s="31"/>
      <c r="F4" s="31"/>
      <c r="G4" s="31"/>
    </row>
    <row r="5" spans="1:7" ht="25.5">
      <c r="A5" s="241" t="s">
        <v>204</v>
      </c>
      <c r="B5" s="241"/>
      <c r="C5" s="241"/>
      <c r="D5" s="241"/>
      <c r="E5" s="241"/>
      <c r="F5" s="241"/>
      <c r="G5" s="31"/>
    </row>
    <row r="6" spans="1:7" ht="20.25">
      <c r="A6" s="177"/>
      <c r="B6" s="240" t="s">
        <v>203</v>
      </c>
      <c r="C6" s="240"/>
      <c r="D6" s="240"/>
      <c r="E6" s="240"/>
      <c r="F6" s="176"/>
      <c r="G6" s="31"/>
    </row>
    <row r="7" spans="1:7" ht="20.25">
      <c r="A7" s="177"/>
      <c r="B7" s="240" t="s">
        <v>202</v>
      </c>
      <c r="C7" s="240"/>
      <c r="D7" s="240"/>
      <c r="E7" s="240"/>
      <c r="F7" s="176"/>
      <c r="G7" s="31"/>
    </row>
    <row r="8" spans="1:7" ht="20.25">
      <c r="A8" s="177"/>
      <c r="B8" s="240" t="s">
        <v>201</v>
      </c>
      <c r="C8" s="240"/>
      <c r="D8" s="240"/>
      <c r="E8" s="240"/>
      <c r="F8" s="176"/>
      <c r="G8" s="31"/>
    </row>
    <row r="9" spans="1:7" ht="20.25">
      <c r="A9" s="177"/>
      <c r="B9" s="240" t="s">
        <v>200</v>
      </c>
      <c r="C9" s="240"/>
      <c r="D9" s="240"/>
      <c r="E9" s="240"/>
      <c r="F9" s="176"/>
      <c r="G9" s="31"/>
    </row>
    <row r="10" spans="1:7" ht="20.25">
      <c r="A10" s="177"/>
      <c r="B10" s="245" t="s">
        <v>199</v>
      </c>
      <c r="C10" s="245"/>
      <c r="D10" s="245"/>
      <c r="E10" s="176"/>
      <c r="F10" s="176"/>
      <c r="G10" s="31"/>
    </row>
    <row r="11" spans="1:7" ht="20.25">
      <c r="A11" s="177"/>
      <c r="B11" s="240" t="s">
        <v>198</v>
      </c>
      <c r="C11" s="240"/>
      <c r="D11" s="240"/>
      <c r="E11" s="176"/>
      <c r="F11" s="176"/>
      <c r="G11" s="31"/>
    </row>
    <row r="12" spans="1:7" ht="20.25">
      <c r="A12" s="177"/>
      <c r="B12" s="240" t="s">
        <v>197</v>
      </c>
      <c r="C12" s="240"/>
      <c r="D12" s="240"/>
      <c r="E12" s="176"/>
      <c r="F12" s="176"/>
      <c r="G12" s="31"/>
    </row>
    <row r="13" spans="1:7" ht="20.25">
      <c r="A13" s="177"/>
      <c r="B13" s="240" t="s">
        <v>196</v>
      </c>
      <c r="C13" s="240"/>
      <c r="D13" s="240"/>
      <c r="E13" s="176"/>
      <c r="F13" s="176"/>
      <c r="G13" s="31"/>
    </row>
    <row r="14" spans="1:7" ht="20.25">
      <c r="A14" s="177"/>
      <c r="B14" s="240" t="s">
        <v>194</v>
      </c>
      <c r="C14" s="240"/>
      <c r="D14" s="240"/>
      <c r="E14" s="176"/>
      <c r="F14" s="176"/>
      <c r="G14" s="31"/>
    </row>
    <row r="15" spans="1:7" ht="20.25">
      <c r="A15" s="177"/>
      <c r="B15" s="240" t="s">
        <v>193</v>
      </c>
      <c r="C15" s="240"/>
      <c r="D15" s="240"/>
      <c r="E15" s="176"/>
      <c r="F15" s="176"/>
      <c r="G15" s="31"/>
    </row>
    <row r="16" spans="1:7" ht="20.25">
      <c r="A16" s="177"/>
      <c r="B16" s="240" t="s">
        <v>192</v>
      </c>
      <c r="C16" s="240"/>
      <c r="D16" s="240"/>
      <c r="E16" s="176"/>
      <c r="F16" s="176"/>
      <c r="G16" s="31"/>
    </row>
    <row r="17" spans="1:7" ht="20.25">
      <c r="A17" s="177"/>
      <c r="B17" s="240" t="s">
        <v>195</v>
      </c>
      <c r="C17" s="240"/>
      <c r="D17" s="240"/>
      <c r="E17" s="176"/>
      <c r="F17" s="176"/>
      <c r="G17" s="31"/>
    </row>
    <row r="18" spans="1:7" ht="20.25">
      <c r="A18" s="177"/>
      <c r="B18" s="240" t="s">
        <v>229</v>
      </c>
      <c r="C18" s="240"/>
      <c r="D18" s="240"/>
      <c r="E18" s="176"/>
      <c r="F18" s="176"/>
      <c r="G18" s="31"/>
    </row>
    <row r="19" spans="1:7" ht="20.25">
      <c r="A19" s="1"/>
      <c r="B19" s="29"/>
      <c r="C19" s="31"/>
      <c r="D19" s="31"/>
      <c r="E19" s="31"/>
      <c r="F19" s="31"/>
      <c r="G19" s="31"/>
    </row>
    <row r="20" spans="1:7" ht="15.75">
      <c r="A20" s="2" t="s">
        <v>0</v>
      </c>
      <c r="B20" s="9"/>
      <c r="C20" s="9"/>
      <c r="D20" s="9"/>
      <c r="E20" s="9"/>
      <c r="F20" s="9"/>
      <c r="G20" s="1"/>
    </row>
    <row r="21" spans="1:7" ht="15.75">
      <c r="A21" s="10" t="s">
        <v>1</v>
      </c>
      <c r="B21" s="9"/>
      <c r="C21" s="9"/>
      <c r="D21" s="9"/>
      <c r="E21" s="9"/>
      <c r="F21" s="9"/>
      <c r="G21" s="1"/>
    </row>
    <row r="22" spans="1:7" ht="15.75">
      <c r="A22" s="11" t="s">
        <v>2</v>
      </c>
      <c r="B22" s="244" t="s">
        <v>3</v>
      </c>
      <c r="C22" s="244"/>
      <c r="D22" s="173" t="s">
        <v>4</v>
      </c>
      <c r="E22" s="173" t="s">
        <v>5</v>
      </c>
      <c r="F22" s="3"/>
      <c r="G22" s="12"/>
    </row>
    <row r="23" spans="1:7" ht="15.75">
      <c r="A23" s="13" t="s">
        <v>6</v>
      </c>
      <c r="B23" s="243" t="s">
        <v>7</v>
      </c>
      <c r="C23" s="243"/>
      <c r="D23" s="14" t="s">
        <v>8</v>
      </c>
      <c r="E23" s="28" t="s">
        <v>9</v>
      </c>
      <c r="F23" s="7"/>
      <c r="G23" s="8"/>
    </row>
    <row r="24" spans="1:7" ht="15.75">
      <c r="A24" s="15" t="s">
        <v>10</v>
      </c>
      <c r="B24" s="239" t="s">
        <v>11</v>
      </c>
      <c r="C24" s="239"/>
      <c r="D24" s="175" t="s">
        <v>12</v>
      </c>
      <c r="E24" s="28" t="s">
        <v>13</v>
      </c>
      <c r="F24" s="61"/>
      <c r="G24" s="16"/>
    </row>
    <row r="25" spans="1:7" ht="15.75">
      <c r="A25" s="13" t="s">
        <v>14</v>
      </c>
      <c r="B25" s="237" t="s">
        <v>15</v>
      </c>
      <c r="C25" s="238"/>
      <c r="D25" s="172" t="s">
        <v>16</v>
      </c>
      <c r="E25" s="22" t="s">
        <v>17</v>
      </c>
      <c r="F25" s="61"/>
      <c r="G25" s="16"/>
    </row>
    <row r="26" spans="1:7" ht="15.75">
      <c r="A26" s="13" t="s">
        <v>18</v>
      </c>
      <c r="B26" s="237" t="s">
        <v>19</v>
      </c>
      <c r="C26" s="238"/>
      <c r="D26" s="172" t="s">
        <v>20</v>
      </c>
      <c r="E26" s="22" t="s">
        <v>21</v>
      </c>
      <c r="F26" s="4"/>
      <c r="G26" s="5"/>
    </row>
    <row r="27" spans="1:7" ht="15.75">
      <c r="A27" s="13" t="s">
        <v>22</v>
      </c>
      <c r="B27" s="237" t="s">
        <v>23</v>
      </c>
      <c r="C27" s="238"/>
      <c r="D27" s="172" t="s">
        <v>24</v>
      </c>
      <c r="E27" s="22" t="s">
        <v>25</v>
      </c>
      <c r="F27" s="4"/>
      <c r="G27" s="5"/>
    </row>
    <row r="28" spans="1:7" ht="15.75">
      <c r="A28" s="22" t="s">
        <v>218</v>
      </c>
      <c r="B28" s="237" t="s">
        <v>219</v>
      </c>
      <c r="C28" s="238"/>
      <c r="D28" s="27" t="s">
        <v>220</v>
      </c>
      <c r="E28" s="22" t="s">
        <v>221</v>
      </c>
      <c r="F28" s="4"/>
      <c r="G28" s="5"/>
    </row>
    <row r="29" spans="1:7" ht="15.75">
      <c r="A29" s="22" t="s">
        <v>241</v>
      </c>
      <c r="B29" s="237" t="s">
        <v>242</v>
      </c>
      <c r="C29" s="238"/>
      <c r="D29" s="27" t="s">
        <v>243</v>
      </c>
      <c r="E29" s="22" t="s">
        <v>245</v>
      </c>
      <c r="F29" s="4"/>
      <c r="G29" s="5"/>
    </row>
    <row r="30" spans="1:7" ht="15.75">
      <c r="A30" s="22" t="s">
        <v>244</v>
      </c>
      <c r="B30" s="237" t="s">
        <v>246</v>
      </c>
      <c r="C30" s="238"/>
      <c r="D30" s="27" t="s">
        <v>254</v>
      </c>
      <c r="E30" s="22" t="s">
        <v>247</v>
      </c>
      <c r="F30" s="4"/>
      <c r="G30" s="5"/>
    </row>
    <row r="31" spans="1:7" ht="15.75">
      <c r="A31" s="4"/>
      <c r="B31" s="25"/>
      <c r="C31" s="25"/>
      <c r="D31" s="4"/>
      <c r="E31" s="26"/>
      <c r="F31" s="4"/>
      <c r="G31" s="5"/>
    </row>
    <row r="32" spans="1:7" ht="15.75">
      <c r="A32" s="10" t="s">
        <v>26</v>
      </c>
      <c r="B32" s="242" t="s">
        <v>27</v>
      </c>
      <c r="C32" s="242"/>
      <c r="D32" s="242"/>
      <c r="E32" s="242"/>
      <c r="F32" s="242"/>
      <c r="G32" s="17"/>
    </row>
    <row r="33" spans="1:7" ht="15.75">
      <c r="A33" s="10" t="s">
        <v>28</v>
      </c>
      <c r="B33" s="174"/>
      <c r="C33" s="174"/>
      <c r="D33" s="174"/>
      <c r="E33" s="174"/>
      <c r="F33" s="174"/>
      <c r="G33" s="17"/>
    </row>
    <row r="34" spans="1:7" ht="15.75">
      <c r="A34" s="173" t="s">
        <v>29</v>
      </c>
      <c r="B34" s="244" t="s">
        <v>3</v>
      </c>
      <c r="C34" s="244"/>
      <c r="D34" s="151" t="s">
        <v>5</v>
      </c>
      <c r="E34" s="3"/>
      <c r="F34" s="3"/>
      <c r="G34" s="5"/>
    </row>
    <row r="35" spans="1:7" ht="15.75">
      <c r="A35" s="13" t="s">
        <v>30</v>
      </c>
      <c r="B35" s="237" t="s">
        <v>31</v>
      </c>
      <c r="C35" s="238"/>
      <c r="D35" s="28" t="s">
        <v>32</v>
      </c>
      <c r="E35" s="23"/>
      <c r="F35" s="7"/>
      <c r="G35" s="8"/>
    </row>
    <row r="36" spans="1:7" ht="15.75">
      <c r="A36" s="13" t="s">
        <v>34</v>
      </c>
      <c r="B36" s="237" t="s">
        <v>40</v>
      </c>
      <c r="C36" s="238"/>
      <c r="D36" s="152" t="s">
        <v>35</v>
      </c>
      <c r="E36" s="150"/>
      <c r="F36" s="7"/>
      <c r="G36" s="8"/>
    </row>
    <row r="37" spans="1:7" ht="15.75">
      <c r="A37" s="13" t="s">
        <v>36</v>
      </c>
      <c r="B37" s="237" t="s">
        <v>37</v>
      </c>
      <c r="C37" s="238"/>
      <c r="D37" s="152" t="s">
        <v>38</v>
      </c>
      <c r="E37" s="150"/>
      <c r="F37" s="7"/>
      <c r="G37" s="8"/>
    </row>
    <row r="38" spans="1:7" ht="15.75">
      <c r="A38" s="13" t="s">
        <v>39</v>
      </c>
      <c r="B38" s="237" t="s">
        <v>43</v>
      </c>
      <c r="C38" s="238"/>
      <c r="D38" s="152" t="s">
        <v>41</v>
      </c>
      <c r="E38" s="150"/>
      <c r="F38" s="4"/>
      <c r="G38" s="5"/>
    </row>
    <row r="39" spans="1:7" ht="15.75">
      <c r="A39" s="13" t="s">
        <v>42</v>
      </c>
      <c r="B39" s="237" t="s">
        <v>45</v>
      </c>
      <c r="C39" s="238"/>
      <c r="D39" s="152" t="s">
        <v>44</v>
      </c>
      <c r="E39" s="150"/>
      <c r="F39" s="7"/>
      <c r="G39" s="8"/>
    </row>
    <row r="40" spans="1:7" ht="15.75">
      <c r="A40" s="22" t="s">
        <v>235</v>
      </c>
      <c r="B40" s="243" t="s">
        <v>33</v>
      </c>
      <c r="C40" s="243"/>
      <c r="D40" s="152" t="s">
        <v>236</v>
      </c>
      <c r="E40" s="150"/>
      <c r="F40" s="6"/>
      <c r="G40" s="8"/>
    </row>
    <row r="41" spans="1:7" ht="15.75">
      <c r="A41" s="22" t="s">
        <v>46</v>
      </c>
      <c r="B41" s="243" t="s">
        <v>237</v>
      </c>
      <c r="C41" s="243"/>
      <c r="D41" s="28" t="s">
        <v>47</v>
      </c>
      <c r="E41" s="23"/>
      <c r="F41" s="6"/>
      <c r="G41" s="8"/>
    </row>
    <row r="42" spans="1:7" ht="15.75">
      <c r="A42" s="6"/>
      <c r="B42" s="20"/>
      <c r="C42" s="20"/>
      <c r="D42" s="23"/>
      <c r="E42" s="23"/>
      <c r="F42" s="18"/>
      <c r="G42" s="19"/>
    </row>
    <row r="43" spans="1:7" ht="15.75">
      <c r="A43" s="10" t="s">
        <v>48</v>
      </c>
      <c r="B43" s="242" t="s">
        <v>27</v>
      </c>
      <c r="C43" s="242"/>
      <c r="D43" s="242"/>
      <c r="E43" s="242"/>
      <c r="F43" s="242"/>
      <c r="G43" s="17"/>
    </row>
    <row r="44" spans="1:7" ht="15.75">
      <c r="A44" s="10" t="s">
        <v>49</v>
      </c>
      <c r="B44" s="174"/>
      <c r="C44" s="174"/>
      <c r="D44" s="174"/>
      <c r="E44" s="174"/>
      <c r="F44" s="174"/>
      <c r="G44" s="17"/>
    </row>
    <row r="45" spans="1:7" ht="15.75">
      <c r="A45" s="21" t="s">
        <v>50</v>
      </c>
      <c r="B45" s="244" t="s">
        <v>3</v>
      </c>
      <c r="C45" s="244"/>
      <c r="D45" s="151" t="s">
        <v>5</v>
      </c>
      <c r="E45" s="3"/>
      <c r="F45" s="6"/>
      <c r="G45" s="8"/>
    </row>
    <row r="46" spans="1:7" ht="15.75">
      <c r="A46" s="22" t="s">
        <v>51</v>
      </c>
      <c r="B46" s="237" t="s">
        <v>52</v>
      </c>
      <c r="C46" s="238"/>
      <c r="D46" s="22" t="s">
        <v>53</v>
      </c>
      <c r="E46" s="6"/>
      <c r="F46" s="7"/>
      <c r="G46" s="8"/>
    </row>
    <row r="47" spans="1:7" ht="15.75">
      <c r="A47" s="22" t="s">
        <v>54</v>
      </c>
      <c r="B47" s="237" t="s">
        <v>55</v>
      </c>
      <c r="C47" s="238"/>
      <c r="D47" s="22" t="s">
        <v>56</v>
      </c>
      <c r="E47" s="6"/>
      <c r="F47" s="7"/>
      <c r="G47" s="8"/>
    </row>
    <row r="48" spans="1:7" ht="15.75">
      <c r="A48" s="22" t="s">
        <v>57</v>
      </c>
      <c r="B48" s="237" t="s">
        <v>58</v>
      </c>
      <c r="C48" s="238"/>
      <c r="D48" s="22" t="s">
        <v>59</v>
      </c>
      <c r="E48" s="6"/>
      <c r="F48" s="7"/>
      <c r="G48" s="8"/>
    </row>
    <row r="49" spans="1:7" ht="15.75">
      <c r="A49" s="22" t="s">
        <v>60</v>
      </c>
      <c r="B49" s="237" t="s">
        <v>61</v>
      </c>
      <c r="C49" s="238"/>
      <c r="D49" s="22" t="s">
        <v>62</v>
      </c>
      <c r="E49" s="6"/>
      <c r="F49" s="7"/>
      <c r="G49" s="8"/>
    </row>
    <row r="50" spans="1:7" ht="15.75">
      <c r="A50" s="22" t="s">
        <v>63</v>
      </c>
      <c r="B50" s="237" t="s">
        <v>64</v>
      </c>
      <c r="C50" s="238"/>
      <c r="D50" s="22" t="s">
        <v>65</v>
      </c>
      <c r="E50" s="6"/>
      <c r="F50" s="7"/>
      <c r="G50" s="8"/>
    </row>
    <row r="51" spans="1:7" ht="15.75">
      <c r="A51" s="24" t="s">
        <v>66</v>
      </c>
      <c r="B51" s="237" t="s">
        <v>67</v>
      </c>
      <c r="C51" s="238"/>
      <c r="D51" s="22" t="s">
        <v>68</v>
      </c>
      <c r="E51" s="6"/>
      <c r="F51" s="61"/>
    </row>
    <row r="52" spans="1:7" ht="15.75">
      <c r="A52" s="171"/>
      <c r="B52" s="20"/>
      <c r="C52" s="20"/>
      <c r="D52" s="171"/>
      <c r="E52" s="171"/>
      <c r="F52" s="61"/>
    </row>
    <row r="53" spans="1:7" ht="15.75">
      <c r="A53" s="246" t="s">
        <v>69</v>
      </c>
      <c r="B53" s="246"/>
      <c r="C53" s="246"/>
      <c r="D53" s="246"/>
      <c r="E53" s="246"/>
      <c r="F53" s="61"/>
    </row>
    <row r="54" spans="1:7" ht="15.75">
      <c r="A54" s="247" t="s">
        <v>70</v>
      </c>
      <c r="B54" s="247"/>
      <c r="C54" s="247"/>
      <c r="D54" s="247"/>
      <c r="E54" s="247"/>
      <c r="F54" s="61"/>
    </row>
    <row r="55" spans="1:7" ht="15.75">
      <c r="A55" s="61" t="s">
        <v>71</v>
      </c>
      <c r="B55" s="61"/>
      <c r="C55" s="61"/>
      <c r="D55" s="61"/>
      <c r="E55" s="61"/>
      <c r="F55" s="61"/>
    </row>
  </sheetData>
  <mergeCells count="42">
    <mergeCell ref="A53:E53"/>
    <mergeCell ref="A54:E54"/>
    <mergeCell ref="B51:C51"/>
    <mergeCell ref="B49:C49"/>
    <mergeCell ref="B46:C46"/>
    <mergeCell ref="B50:C50"/>
    <mergeCell ref="B48:C48"/>
    <mergeCell ref="B47:C47"/>
    <mergeCell ref="B32:F32"/>
    <mergeCell ref="B45:C45"/>
    <mergeCell ref="B36:C36"/>
    <mergeCell ref="B39:C39"/>
    <mergeCell ref="B38:C38"/>
    <mergeCell ref="B41:C41"/>
    <mergeCell ref="B12:D12"/>
    <mergeCell ref="A5:F5"/>
    <mergeCell ref="B6:E6"/>
    <mergeCell ref="B7:E7"/>
    <mergeCell ref="B43:F43"/>
    <mergeCell ref="B37:C37"/>
    <mergeCell ref="B40:C40"/>
    <mergeCell ref="B22:C22"/>
    <mergeCell ref="B35:C35"/>
    <mergeCell ref="B23:C23"/>
    <mergeCell ref="B28:C28"/>
    <mergeCell ref="B34:C34"/>
    <mergeCell ref="B8:E8"/>
    <mergeCell ref="B9:E9"/>
    <mergeCell ref="B10:D10"/>
    <mergeCell ref="B11:D11"/>
    <mergeCell ref="B17:D17"/>
    <mergeCell ref="B18:D18"/>
    <mergeCell ref="B13:D13"/>
    <mergeCell ref="B14:D14"/>
    <mergeCell ref="B15:D15"/>
    <mergeCell ref="B16:D16"/>
    <mergeCell ref="B29:C29"/>
    <mergeCell ref="B30:C30"/>
    <mergeCell ref="B27:C27"/>
    <mergeCell ref="B24:C24"/>
    <mergeCell ref="B25:C25"/>
    <mergeCell ref="B26:C26"/>
  </mergeCells>
  <hyperlinks>
    <hyperlink ref="E23" r:id="rId1"/>
    <hyperlink ref="D51" r:id="rId2"/>
    <hyperlink ref="B32" r:id="rId3"/>
    <hyperlink ref="D37" r:id="rId4"/>
    <hyperlink ref="D40" r:id="rId5"/>
    <hyperlink ref="E24" r:id="rId6"/>
    <hyperlink ref="D36" r:id="rId7"/>
    <hyperlink ref="D39" r:id="rId8"/>
    <hyperlink ref="D50" r:id="rId9"/>
    <hyperlink ref="D46" r:id="rId10"/>
    <hyperlink ref="D49" r:id="rId11"/>
    <hyperlink ref="E25" r:id="rId12"/>
    <hyperlink ref="E26" r:id="rId13"/>
    <hyperlink ref="E27" r:id="rId14"/>
    <hyperlink ref="B7" location="'HK-SHEKOU-JP DIRECT'!A1" display="HO CHI MINH / HONG KONG &amp; SHEKOU &amp; JAPAN - DIRECT"/>
    <hyperlink ref="B8" location="'JAPAN VIA KAO'!A1" display="HO CHI MINH / NAHA, JAPAN - VIA KAOHSIUNG"/>
    <hyperlink ref="B9" location="'JAPAN VIA HK'!A1" display="HO CHI MINH / JAPAN - VIA HONG KONG"/>
    <hyperlink ref="B15" location="KOREA!A1" display="HO CHI MINH / KOREA"/>
    <hyperlink ref="B10" location="MALAYSIA!A1" display="HO CHI MINH / MALAYSIA"/>
    <hyperlink ref="B11" location="INDONESIA!A1" display="HO CHI MINH / INDONESIA"/>
    <hyperlink ref="B12" location="CHINA!A1" display="HO CHI MINH / CHINA"/>
    <hyperlink ref="B13" location="PHILIPPINES!A1" display="HO CHI MINH / PHILIPPHINE"/>
    <hyperlink ref="B14" location="SINGAPORE!A1" display="HO CHI MINH / SINGAPORE"/>
    <hyperlink ref="B6" location="TAIWAN!A1" display="HO CHI MINH / TAIWAN - DIRECT"/>
    <hyperlink ref="B16" location="THAILAND!A1" display="HO CHI MINH / THAILAND"/>
    <hyperlink ref="B8:E8" location="'JP VIA KAO'!A1" display="HO CHI MINH / NAHA, JAPAN - VIA KAOHSIUNG"/>
    <hyperlink ref="B9:E9" location="'JP VIA HK'!A1" display="HO CHI MINH / JAPAN - VIA HONG KONG"/>
    <hyperlink ref="B17" location="MYANMAR!A1" display="HO CHI MINH / YANGON, MYANMAR"/>
    <hyperlink ref="B17:D17" location="MMYQT!A1" display="HO CHI MINH / YANGON, MYANMAR"/>
    <hyperlink ref="B18" location="THAILAND!A1" display="HO CHI MINH / THAILAND"/>
    <hyperlink ref="B18:D18" location="'CAMBODIA-THAILAND'!A1" display="HO CHI MINH / CAMBODIA/ THAILAND"/>
    <hyperlink ref="E30" r:id="rId15"/>
  </hyperlinks>
  <pageMargins left="0.7" right="0.7" top="0.75" bottom="0.75" header="0.3" footer="0.3"/>
  <pageSetup paperSize="9" orientation="portrait" r:id="rId16"/>
  <ignoredErrors>
    <ignoredError sqref="D29" numberStoredAsText="1"/>
  </ignoredErrors>
  <drawing r:id="rId17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9"/>
  <sheetViews>
    <sheetView topLeftCell="A13" workbookViewId="0">
      <selection activeCell="A9" sqref="A9:XFD9"/>
    </sheetView>
  </sheetViews>
  <sheetFormatPr defaultRowHeight="15"/>
  <cols>
    <col min="1" max="1" width="14.85546875" style="60" customWidth="1"/>
    <col min="2" max="2" width="21.42578125" customWidth="1"/>
    <col min="3" max="3" width="14" customWidth="1"/>
    <col min="4" max="4" width="15.140625" bestFit="1" customWidth="1"/>
    <col min="5" max="5" width="15" bestFit="1" customWidth="1"/>
    <col min="6" max="6" width="19.5703125" bestFit="1" customWidth="1"/>
    <col min="7" max="7" width="19" bestFit="1" customWidth="1"/>
    <col min="8" max="8" width="8.85546875" customWidth="1"/>
    <col min="9" max="9" width="22" style="60" bestFit="1" customWidth="1"/>
    <col min="10" max="10" width="8.85546875" style="183"/>
    <col min="11" max="11" width="28" bestFit="1" customWidth="1"/>
  </cols>
  <sheetData>
    <row r="1" spans="1:11" ht="15.75">
      <c r="B1" s="133" t="s">
        <v>211</v>
      </c>
      <c r="C1" s="133"/>
      <c r="D1" s="133"/>
      <c r="E1" s="133"/>
      <c r="F1" s="133"/>
      <c r="G1" s="133"/>
      <c r="H1" s="133"/>
      <c r="I1" s="133"/>
      <c r="J1" s="132"/>
      <c r="K1" s="132"/>
    </row>
    <row r="2" spans="1:11" ht="15.75">
      <c r="A2" s="178" t="s">
        <v>208</v>
      </c>
      <c r="B2" s="149" t="s">
        <v>212</v>
      </c>
      <c r="C2" s="149"/>
      <c r="D2" s="149"/>
      <c r="E2" s="149"/>
      <c r="F2" s="149"/>
      <c r="G2" s="149"/>
      <c r="H2" s="149"/>
      <c r="I2" s="179"/>
      <c r="J2" s="132"/>
      <c r="K2" s="132"/>
    </row>
    <row r="3" spans="1:11" s="201" customFormat="1" ht="15.75">
      <c r="B3" s="258" t="s">
        <v>80</v>
      </c>
      <c r="C3" s="258"/>
      <c r="D3" s="202" t="s">
        <v>81</v>
      </c>
      <c r="E3" s="258" t="s">
        <v>82</v>
      </c>
      <c r="F3" s="350" t="s">
        <v>167</v>
      </c>
      <c r="G3" s="347" t="s">
        <v>168</v>
      </c>
      <c r="H3" s="347" t="s">
        <v>169</v>
      </c>
      <c r="I3" s="347" t="s">
        <v>214</v>
      </c>
      <c r="J3" s="347" t="s">
        <v>170</v>
      </c>
      <c r="K3" s="332" t="s">
        <v>171</v>
      </c>
    </row>
    <row r="4" spans="1:11" s="201" customFormat="1" ht="15.75">
      <c r="B4" s="258"/>
      <c r="C4" s="258"/>
      <c r="D4" s="202" t="s">
        <v>86</v>
      </c>
      <c r="E4" s="258"/>
      <c r="F4" s="350"/>
      <c r="G4" s="348"/>
      <c r="H4" s="348"/>
      <c r="I4" s="348"/>
      <c r="J4" s="348"/>
      <c r="K4" s="333"/>
    </row>
    <row r="5" spans="1:11" s="60" customFormat="1" ht="15.75">
      <c r="B5" s="49" t="str">
        <f>CHINA!B30</f>
        <v>AMALIA C</v>
      </c>
      <c r="C5" s="49" t="str">
        <f>CHINA!C30</f>
        <v>065B</v>
      </c>
      <c r="D5" s="52">
        <f>CHINA!D30</f>
        <v>43704</v>
      </c>
      <c r="E5" s="52">
        <f>CHINA!E30</f>
        <v>43708</v>
      </c>
      <c r="F5" s="52">
        <f t="shared" ref="F5:F32" si="0">D5+13</f>
        <v>43717</v>
      </c>
      <c r="G5" s="52">
        <f t="shared" ref="G5:G32" si="1">D5+14</f>
        <v>43718</v>
      </c>
      <c r="H5" s="52">
        <f t="shared" ref="H5:H32" si="2">D5+16</f>
        <v>43720</v>
      </c>
      <c r="I5" s="144">
        <f t="shared" ref="I5:I32" si="3">D5+10</f>
        <v>43714</v>
      </c>
      <c r="J5" s="182">
        <f t="shared" ref="J5:J31" si="4">D5+15</f>
        <v>43719</v>
      </c>
      <c r="K5" s="159">
        <f t="shared" ref="K5:K32" si="5">D5+12</f>
        <v>43716</v>
      </c>
    </row>
    <row r="6" spans="1:11" s="60" customFormat="1" ht="15.75">
      <c r="B6" s="49" t="str">
        <f>CHINA!B31</f>
        <v>ST EVER</v>
      </c>
      <c r="C6" s="49" t="str">
        <f>CHINA!C31</f>
        <v>050A</v>
      </c>
      <c r="D6" s="52">
        <f>CHINA!D31</f>
        <v>43706</v>
      </c>
      <c r="E6" s="52">
        <f>CHINA!E31</f>
        <v>43710</v>
      </c>
      <c r="F6" s="52">
        <f t="shared" si="0"/>
        <v>43719</v>
      </c>
      <c r="G6" s="52">
        <f t="shared" si="1"/>
        <v>43720</v>
      </c>
      <c r="H6" s="52">
        <f t="shared" si="2"/>
        <v>43722</v>
      </c>
      <c r="I6" s="144">
        <f t="shared" si="3"/>
        <v>43716</v>
      </c>
      <c r="J6" s="182">
        <f t="shared" ref="J6:J32" si="6">D6+16</f>
        <v>43722</v>
      </c>
      <c r="K6" s="159">
        <f>D6+14</f>
        <v>43720</v>
      </c>
    </row>
    <row r="7" spans="1:11" s="60" customFormat="1" ht="15.75">
      <c r="B7" s="49" t="str">
        <f>CHINA!B32</f>
        <v>ST BLUE</v>
      </c>
      <c r="C7" s="49" t="str">
        <f>CHINA!C32</f>
        <v>050B</v>
      </c>
      <c r="D7" s="52">
        <f>CHINA!D32</f>
        <v>43711</v>
      </c>
      <c r="E7" s="52">
        <f>CHINA!E32</f>
        <v>43715</v>
      </c>
      <c r="F7" s="52">
        <f t="shared" si="0"/>
        <v>43724</v>
      </c>
      <c r="G7" s="52">
        <f t="shared" si="1"/>
        <v>43725</v>
      </c>
      <c r="H7" s="52">
        <f t="shared" si="2"/>
        <v>43727</v>
      </c>
      <c r="I7" s="144">
        <f t="shared" si="3"/>
        <v>43721</v>
      </c>
      <c r="J7" s="182">
        <f t="shared" ref="J7:J30" si="7">D7+17</f>
        <v>43728</v>
      </c>
      <c r="K7" s="159">
        <f t="shared" si="5"/>
        <v>43723</v>
      </c>
    </row>
    <row r="8" spans="1:11" s="60" customFormat="1" ht="15.75">
      <c r="B8" s="49" t="str">
        <f>CHINA!B33</f>
        <v>AMALIA C</v>
      </c>
      <c r="C8" s="49" t="str">
        <f>CHINA!C33</f>
        <v>066A</v>
      </c>
      <c r="D8" s="52">
        <f>CHINA!D33</f>
        <v>43713</v>
      </c>
      <c r="E8" s="52">
        <f>CHINA!E33</f>
        <v>43717</v>
      </c>
      <c r="F8" s="52">
        <f t="shared" si="0"/>
        <v>43726</v>
      </c>
      <c r="G8" s="52">
        <f t="shared" si="1"/>
        <v>43727</v>
      </c>
      <c r="H8" s="52">
        <f t="shared" si="2"/>
        <v>43729</v>
      </c>
      <c r="I8" s="144">
        <f t="shared" si="3"/>
        <v>43723</v>
      </c>
      <c r="J8" s="182">
        <f t="shared" si="4"/>
        <v>43728</v>
      </c>
      <c r="K8" s="159">
        <f t="shared" ref="K8" si="8">D8+14</f>
        <v>43727</v>
      </c>
    </row>
    <row r="9" spans="1:11" s="60" customFormat="1" ht="15.75">
      <c r="B9" s="49" t="str">
        <f>CHINA!B34</f>
        <v>ST EVER</v>
      </c>
      <c r="C9" s="49" t="str">
        <f>CHINA!C34</f>
        <v>050B</v>
      </c>
      <c r="D9" s="52">
        <f>CHINA!D34</f>
        <v>43718</v>
      </c>
      <c r="E9" s="52">
        <f>CHINA!E34</f>
        <v>43722</v>
      </c>
      <c r="F9" s="52">
        <f t="shared" si="0"/>
        <v>43731</v>
      </c>
      <c r="G9" s="52">
        <f t="shared" si="1"/>
        <v>43732</v>
      </c>
      <c r="H9" s="52">
        <f t="shared" si="2"/>
        <v>43734</v>
      </c>
      <c r="I9" s="144">
        <f t="shared" si="3"/>
        <v>43728</v>
      </c>
      <c r="J9" s="182">
        <f t="shared" si="7"/>
        <v>43735</v>
      </c>
      <c r="K9" s="159">
        <f t="shared" ref="K9" si="9">D9+14</f>
        <v>43732</v>
      </c>
    </row>
    <row r="10" spans="1:11" s="60" customFormat="1" ht="15.75">
      <c r="B10" s="49" t="str">
        <f>CHINA!B35</f>
        <v>ST BLUE</v>
      </c>
      <c r="C10" s="49" t="str">
        <f>CHINA!C35</f>
        <v>051A</v>
      </c>
      <c r="D10" s="52">
        <f>CHINA!D35</f>
        <v>43720</v>
      </c>
      <c r="E10" s="52">
        <f>CHINA!E35</f>
        <v>43724</v>
      </c>
      <c r="F10" s="52">
        <f t="shared" si="0"/>
        <v>43733</v>
      </c>
      <c r="G10" s="52">
        <f t="shared" si="1"/>
        <v>43734</v>
      </c>
      <c r="H10" s="52">
        <f t="shared" si="2"/>
        <v>43736</v>
      </c>
      <c r="I10" s="144">
        <f t="shared" si="3"/>
        <v>43730</v>
      </c>
      <c r="J10" s="182">
        <f t="shared" si="4"/>
        <v>43735</v>
      </c>
      <c r="K10" s="159">
        <f t="shared" si="5"/>
        <v>43732</v>
      </c>
    </row>
    <row r="11" spans="1:11" s="60" customFormat="1" ht="15.75">
      <c r="B11" s="49" t="str">
        <f>CHINA!B36</f>
        <v>AMALIA C</v>
      </c>
      <c r="C11" s="49" t="str">
        <f>CHINA!C36</f>
        <v>066B</v>
      </c>
      <c r="D11" s="52">
        <f>CHINA!D36</f>
        <v>43725</v>
      </c>
      <c r="E11" s="52">
        <f>CHINA!E36</f>
        <v>43729</v>
      </c>
      <c r="F11" s="52">
        <f t="shared" si="0"/>
        <v>43738</v>
      </c>
      <c r="G11" s="52">
        <f t="shared" si="1"/>
        <v>43739</v>
      </c>
      <c r="H11" s="52">
        <f t="shared" si="2"/>
        <v>43741</v>
      </c>
      <c r="I11" s="144">
        <f t="shared" si="3"/>
        <v>43735</v>
      </c>
      <c r="J11" s="182">
        <f t="shared" si="6"/>
        <v>43741</v>
      </c>
      <c r="K11" s="159">
        <f t="shared" ref="K11" si="10">D11+14</f>
        <v>43739</v>
      </c>
    </row>
    <row r="12" spans="1:11" s="60" customFormat="1" ht="15.75">
      <c r="B12" s="49" t="str">
        <f>CHINA!B37</f>
        <v>ST EVER</v>
      </c>
      <c r="C12" s="49" t="str">
        <f>CHINA!C37</f>
        <v>051A</v>
      </c>
      <c r="D12" s="52">
        <f>CHINA!D37</f>
        <v>43727</v>
      </c>
      <c r="E12" s="52">
        <f>CHINA!E37</f>
        <v>43731</v>
      </c>
      <c r="F12" s="52">
        <f t="shared" si="0"/>
        <v>43740</v>
      </c>
      <c r="G12" s="52">
        <f t="shared" si="1"/>
        <v>43741</v>
      </c>
      <c r="H12" s="52">
        <f t="shared" si="2"/>
        <v>43743</v>
      </c>
      <c r="I12" s="144">
        <f t="shared" si="3"/>
        <v>43737</v>
      </c>
      <c r="J12" s="182">
        <f t="shared" si="7"/>
        <v>43744</v>
      </c>
      <c r="K12" s="159">
        <f t="shared" si="5"/>
        <v>43739</v>
      </c>
    </row>
    <row r="13" spans="1:11" s="60" customFormat="1" ht="15.75">
      <c r="B13" s="49" t="str">
        <f>CHINA!B38</f>
        <v>ST BLUE</v>
      </c>
      <c r="C13" s="49" t="str">
        <f>CHINA!C38</f>
        <v>051B</v>
      </c>
      <c r="D13" s="52">
        <f>CHINA!D38</f>
        <v>43732</v>
      </c>
      <c r="E13" s="52">
        <f>CHINA!E38</f>
        <v>43736</v>
      </c>
      <c r="F13" s="52">
        <f t="shared" si="0"/>
        <v>43745</v>
      </c>
      <c r="G13" s="52">
        <f t="shared" si="1"/>
        <v>43746</v>
      </c>
      <c r="H13" s="52">
        <f t="shared" si="2"/>
        <v>43748</v>
      </c>
      <c r="I13" s="144">
        <f t="shared" si="3"/>
        <v>43742</v>
      </c>
      <c r="J13" s="182">
        <f t="shared" si="4"/>
        <v>43747</v>
      </c>
      <c r="K13" s="159">
        <f t="shared" ref="K13" si="11">D13+14</f>
        <v>43746</v>
      </c>
    </row>
    <row r="14" spans="1:11" s="60" customFormat="1" ht="15.75">
      <c r="B14" s="49" t="str">
        <f>CHINA!B39</f>
        <v>AMALIA C</v>
      </c>
      <c r="C14" s="49" t="str">
        <f>CHINA!C39</f>
        <v>067A</v>
      </c>
      <c r="D14" s="52">
        <f>CHINA!D39</f>
        <v>43734</v>
      </c>
      <c r="E14" s="52">
        <f>CHINA!E39</f>
        <v>43738</v>
      </c>
      <c r="F14" s="52">
        <f t="shared" si="0"/>
        <v>43747</v>
      </c>
      <c r="G14" s="52">
        <f t="shared" si="1"/>
        <v>43748</v>
      </c>
      <c r="H14" s="52">
        <f t="shared" si="2"/>
        <v>43750</v>
      </c>
      <c r="I14" s="144">
        <f t="shared" si="3"/>
        <v>43744</v>
      </c>
      <c r="J14" s="182">
        <f t="shared" si="6"/>
        <v>43750</v>
      </c>
      <c r="K14" s="159">
        <f t="shared" si="5"/>
        <v>43746</v>
      </c>
    </row>
    <row r="15" spans="1:11" s="60" customFormat="1" ht="15.75">
      <c r="B15" s="49" t="str">
        <f>CHINA!B40</f>
        <v>ST EVER</v>
      </c>
      <c r="C15" s="49" t="str">
        <f>CHINA!C40</f>
        <v>051B</v>
      </c>
      <c r="D15" s="52">
        <f>CHINA!D40</f>
        <v>43739</v>
      </c>
      <c r="E15" s="52">
        <f>CHINA!E40</f>
        <v>43743</v>
      </c>
      <c r="F15" s="52">
        <f t="shared" si="0"/>
        <v>43752</v>
      </c>
      <c r="G15" s="52">
        <f t="shared" si="1"/>
        <v>43753</v>
      </c>
      <c r="H15" s="52">
        <f t="shared" si="2"/>
        <v>43755</v>
      </c>
      <c r="I15" s="144">
        <f t="shared" si="3"/>
        <v>43749</v>
      </c>
      <c r="J15" s="182">
        <f t="shared" si="7"/>
        <v>43756</v>
      </c>
      <c r="K15" s="159">
        <f t="shared" ref="K15" si="12">D15+14</f>
        <v>43753</v>
      </c>
    </row>
    <row r="16" spans="1:11" s="60" customFormat="1" ht="15.75">
      <c r="B16" s="49" t="str">
        <f>CHINA!B41</f>
        <v>ST BLUE</v>
      </c>
      <c r="C16" s="49" t="str">
        <f>CHINA!C41</f>
        <v>052A</v>
      </c>
      <c r="D16" s="52">
        <f>CHINA!D41</f>
        <v>43741</v>
      </c>
      <c r="E16" s="52">
        <f>CHINA!E41</f>
        <v>43745</v>
      </c>
      <c r="F16" s="52">
        <f t="shared" si="0"/>
        <v>43754</v>
      </c>
      <c r="G16" s="52">
        <f t="shared" si="1"/>
        <v>43755</v>
      </c>
      <c r="H16" s="52">
        <f t="shared" si="2"/>
        <v>43757</v>
      </c>
      <c r="I16" s="144">
        <f t="shared" si="3"/>
        <v>43751</v>
      </c>
      <c r="J16" s="182">
        <f t="shared" si="4"/>
        <v>43756</v>
      </c>
      <c r="K16" s="159">
        <f t="shared" si="5"/>
        <v>43753</v>
      </c>
    </row>
    <row r="17" spans="2:11" s="60" customFormat="1" ht="15.75">
      <c r="B17" s="49" t="str">
        <f>CHINA!B42</f>
        <v>AMALIA C</v>
      </c>
      <c r="C17" s="49" t="str">
        <f>CHINA!C42</f>
        <v>067B</v>
      </c>
      <c r="D17" s="52">
        <f>CHINA!D42</f>
        <v>43746</v>
      </c>
      <c r="E17" s="52">
        <f>CHINA!E42</f>
        <v>43750</v>
      </c>
      <c r="F17" s="52">
        <f t="shared" si="0"/>
        <v>43759</v>
      </c>
      <c r="G17" s="52">
        <f t="shared" si="1"/>
        <v>43760</v>
      </c>
      <c r="H17" s="52">
        <f t="shared" si="2"/>
        <v>43762</v>
      </c>
      <c r="I17" s="144">
        <f t="shared" si="3"/>
        <v>43756</v>
      </c>
      <c r="J17" s="182">
        <f t="shared" si="6"/>
        <v>43762</v>
      </c>
      <c r="K17" s="159">
        <f t="shared" ref="K17" si="13">D17+14</f>
        <v>43760</v>
      </c>
    </row>
    <row r="18" spans="2:11" s="60" customFormat="1" ht="15.75">
      <c r="B18" s="49" t="str">
        <f>CHINA!B43</f>
        <v>ST EVER</v>
      </c>
      <c r="C18" s="49" t="str">
        <f>CHINA!C43</f>
        <v>052A</v>
      </c>
      <c r="D18" s="52">
        <f>CHINA!D43</f>
        <v>43748</v>
      </c>
      <c r="E18" s="52">
        <f>CHINA!E43</f>
        <v>43752</v>
      </c>
      <c r="F18" s="52">
        <f t="shared" si="0"/>
        <v>43761</v>
      </c>
      <c r="G18" s="52">
        <f t="shared" si="1"/>
        <v>43762</v>
      </c>
      <c r="H18" s="52">
        <f t="shared" si="2"/>
        <v>43764</v>
      </c>
      <c r="I18" s="144">
        <f t="shared" si="3"/>
        <v>43758</v>
      </c>
      <c r="J18" s="182">
        <f t="shared" si="7"/>
        <v>43765</v>
      </c>
      <c r="K18" s="159">
        <f t="shared" si="5"/>
        <v>43760</v>
      </c>
    </row>
    <row r="19" spans="2:11" s="60" customFormat="1" ht="15.75">
      <c r="B19" s="49" t="str">
        <f>CHINA!B44</f>
        <v>ST BLUE</v>
      </c>
      <c r="C19" s="49" t="str">
        <f>CHINA!C44</f>
        <v>052B</v>
      </c>
      <c r="D19" s="52">
        <f>CHINA!D44</f>
        <v>43753</v>
      </c>
      <c r="E19" s="52">
        <f>CHINA!E44</f>
        <v>43757</v>
      </c>
      <c r="F19" s="52">
        <f t="shared" si="0"/>
        <v>43766</v>
      </c>
      <c r="G19" s="52">
        <f t="shared" si="1"/>
        <v>43767</v>
      </c>
      <c r="H19" s="52">
        <f t="shared" si="2"/>
        <v>43769</v>
      </c>
      <c r="I19" s="144">
        <f t="shared" si="3"/>
        <v>43763</v>
      </c>
      <c r="J19" s="182">
        <f t="shared" si="4"/>
        <v>43768</v>
      </c>
      <c r="K19" s="159">
        <f t="shared" ref="K19" si="14">D19+14</f>
        <v>43767</v>
      </c>
    </row>
    <row r="20" spans="2:11" s="60" customFormat="1" ht="15.75">
      <c r="B20" s="49" t="str">
        <f>CHINA!B45</f>
        <v>AMALIA C</v>
      </c>
      <c r="C20" s="49" t="str">
        <f>CHINA!C45</f>
        <v>068A</v>
      </c>
      <c r="D20" s="52">
        <f>CHINA!D45</f>
        <v>43755</v>
      </c>
      <c r="E20" s="52">
        <f>CHINA!E45</f>
        <v>43759</v>
      </c>
      <c r="F20" s="52">
        <f t="shared" si="0"/>
        <v>43768</v>
      </c>
      <c r="G20" s="52">
        <f t="shared" si="1"/>
        <v>43769</v>
      </c>
      <c r="H20" s="52">
        <f t="shared" si="2"/>
        <v>43771</v>
      </c>
      <c r="I20" s="144">
        <f t="shared" si="3"/>
        <v>43765</v>
      </c>
      <c r="J20" s="182">
        <f t="shared" si="6"/>
        <v>43771</v>
      </c>
      <c r="K20" s="159">
        <f t="shared" si="5"/>
        <v>43767</v>
      </c>
    </row>
    <row r="21" spans="2:11" s="60" customFormat="1" ht="15.75">
      <c r="B21" s="49" t="str">
        <f>CHINA!B46</f>
        <v>ST EVER</v>
      </c>
      <c r="C21" s="49" t="str">
        <f>CHINA!C46</f>
        <v>052B</v>
      </c>
      <c r="D21" s="52">
        <f>CHINA!D46</f>
        <v>43760</v>
      </c>
      <c r="E21" s="52">
        <f>CHINA!E46</f>
        <v>43764</v>
      </c>
      <c r="F21" s="52">
        <f t="shared" si="0"/>
        <v>43773</v>
      </c>
      <c r="G21" s="52">
        <f t="shared" si="1"/>
        <v>43774</v>
      </c>
      <c r="H21" s="52">
        <f t="shared" si="2"/>
        <v>43776</v>
      </c>
      <c r="I21" s="144">
        <f t="shared" si="3"/>
        <v>43770</v>
      </c>
      <c r="J21" s="182">
        <f t="shared" si="7"/>
        <v>43777</v>
      </c>
      <c r="K21" s="159">
        <f t="shared" ref="K21" si="15">D21+14</f>
        <v>43774</v>
      </c>
    </row>
    <row r="22" spans="2:11" s="60" customFormat="1" ht="15.75">
      <c r="B22" s="49" t="str">
        <f>CHINA!B47</f>
        <v>ST BLUE</v>
      </c>
      <c r="C22" s="49" t="str">
        <f>CHINA!C47</f>
        <v>053A</v>
      </c>
      <c r="D22" s="52">
        <f>CHINA!D47</f>
        <v>43762</v>
      </c>
      <c r="E22" s="52">
        <f>CHINA!E47</f>
        <v>43766</v>
      </c>
      <c r="F22" s="52">
        <f t="shared" si="0"/>
        <v>43775</v>
      </c>
      <c r="G22" s="52">
        <f t="shared" si="1"/>
        <v>43776</v>
      </c>
      <c r="H22" s="52">
        <f t="shared" si="2"/>
        <v>43778</v>
      </c>
      <c r="I22" s="144">
        <f t="shared" si="3"/>
        <v>43772</v>
      </c>
      <c r="J22" s="182">
        <f t="shared" si="4"/>
        <v>43777</v>
      </c>
      <c r="K22" s="159">
        <f t="shared" si="5"/>
        <v>43774</v>
      </c>
    </row>
    <row r="23" spans="2:11" s="60" customFormat="1" ht="15.75">
      <c r="B23" s="49" t="str">
        <f>CHINA!B48</f>
        <v>AMALIA C</v>
      </c>
      <c r="C23" s="49" t="str">
        <f>CHINA!C48</f>
        <v>068B</v>
      </c>
      <c r="D23" s="52">
        <f>CHINA!D48</f>
        <v>43767</v>
      </c>
      <c r="E23" s="52">
        <f>CHINA!E48</f>
        <v>43771</v>
      </c>
      <c r="F23" s="52">
        <f t="shared" si="0"/>
        <v>43780</v>
      </c>
      <c r="G23" s="52">
        <f t="shared" si="1"/>
        <v>43781</v>
      </c>
      <c r="H23" s="52">
        <f t="shared" si="2"/>
        <v>43783</v>
      </c>
      <c r="I23" s="144">
        <f t="shared" si="3"/>
        <v>43777</v>
      </c>
      <c r="J23" s="182">
        <f t="shared" si="6"/>
        <v>43783</v>
      </c>
      <c r="K23" s="159">
        <f t="shared" ref="K23" si="16">D23+14</f>
        <v>43781</v>
      </c>
    </row>
    <row r="24" spans="2:11" s="60" customFormat="1" ht="15.75">
      <c r="B24" s="49" t="str">
        <f>CHINA!B49</f>
        <v>ST EVER</v>
      </c>
      <c r="C24" s="49" t="str">
        <f>CHINA!C49</f>
        <v>053A</v>
      </c>
      <c r="D24" s="52">
        <f>CHINA!D49</f>
        <v>43769</v>
      </c>
      <c r="E24" s="52">
        <f>CHINA!E49</f>
        <v>43773</v>
      </c>
      <c r="F24" s="52">
        <f t="shared" si="0"/>
        <v>43782</v>
      </c>
      <c r="G24" s="52">
        <f t="shared" si="1"/>
        <v>43783</v>
      </c>
      <c r="H24" s="52">
        <f t="shared" si="2"/>
        <v>43785</v>
      </c>
      <c r="I24" s="144">
        <f t="shared" si="3"/>
        <v>43779</v>
      </c>
      <c r="J24" s="182">
        <f t="shared" si="7"/>
        <v>43786</v>
      </c>
      <c r="K24" s="159">
        <f t="shared" si="5"/>
        <v>43781</v>
      </c>
    </row>
    <row r="25" spans="2:11" s="60" customFormat="1" ht="15.75">
      <c r="B25" s="49" t="str">
        <f>CHINA!B50</f>
        <v>ST BLUE</v>
      </c>
      <c r="C25" s="49" t="str">
        <f>CHINA!C50</f>
        <v>053B</v>
      </c>
      <c r="D25" s="52">
        <f>CHINA!D50</f>
        <v>43774</v>
      </c>
      <c r="E25" s="52">
        <f>CHINA!E50</f>
        <v>43778</v>
      </c>
      <c r="F25" s="52">
        <f t="shared" si="0"/>
        <v>43787</v>
      </c>
      <c r="G25" s="52">
        <f t="shared" si="1"/>
        <v>43788</v>
      </c>
      <c r="H25" s="52">
        <f t="shared" si="2"/>
        <v>43790</v>
      </c>
      <c r="I25" s="144">
        <f t="shared" si="3"/>
        <v>43784</v>
      </c>
      <c r="J25" s="182">
        <f t="shared" si="4"/>
        <v>43789</v>
      </c>
      <c r="K25" s="159">
        <f t="shared" ref="K25" si="17">D25+14</f>
        <v>43788</v>
      </c>
    </row>
    <row r="26" spans="2:11" s="60" customFormat="1" ht="15.75">
      <c r="B26" s="49" t="str">
        <f>CHINA!B51</f>
        <v>AMALIA C</v>
      </c>
      <c r="C26" s="49" t="str">
        <f>CHINA!C51</f>
        <v>069A</v>
      </c>
      <c r="D26" s="52">
        <f>CHINA!D51</f>
        <v>43776</v>
      </c>
      <c r="E26" s="52">
        <f>CHINA!E51</f>
        <v>43780</v>
      </c>
      <c r="F26" s="52">
        <f t="shared" si="0"/>
        <v>43789</v>
      </c>
      <c r="G26" s="52">
        <f t="shared" si="1"/>
        <v>43790</v>
      </c>
      <c r="H26" s="52">
        <f t="shared" si="2"/>
        <v>43792</v>
      </c>
      <c r="I26" s="144">
        <f t="shared" si="3"/>
        <v>43786</v>
      </c>
      <c r="J26" s="182">
        <f t="shared" si="6"/>
        <v>43792</v>
      </c>
      <c r="K26" s="159">
        <f t="shared" si="5"/>
        <v>43788</v>
      </c>
    </row>
    <row r="27" spans="2:11" s="60" customFormat="1" ht="15.75">
      <c r="B27" s="49" t="str">
        <f>CHINA!B52</f>
        <v>ST EVER</v>
      </c>
      <c r="C27" s="49" t="str">
        <f>CHINA!C52</f>
        <v>053B</v>
      </c>
      <c r="D27" s="52">
        <f>CHINA!D52</f>
        <v>43781</v>
      </c>
      <c r="E27" s="52">
        <f>CHINA!E52</f>
        <v>43785</v>
      </c>
      <c r="F27" s="52">
        <f t="shared" si="0"/>
        <v>43794</v>
      </c>
      <c r="G27" s="52">
        <f t="shared" si="1"/>
        <v>43795</v>
      </c>
      <c r="H27" s="52">
        <f t="shared" si="2"/>
        <v>43797</v>
      </c>
      <c r="I27" s="144">
        <f t="shared" si="3"/>
        <v>43791</v>
      </c>
      <c r="J27" s="182">
        <f t="shared" si="7"/>
        <v>43798</v>
      </c>
      <c r="K27" s="159">
        <f t="shared" ref="K27" si="18">D27+14</f>
        <v>43795</v>
      </c>
    </row>
    <row r="28" spans="2:11" s="60" customFormat="1" ht="15.75">
      <c r="B28" s="49" t="str">
        <f>CHINA!B53</f>
        <v>ST BLUE</v>
      </c>
      <c r="C28" s="49" t="str">
        <f>CHINA!C53</f>
        <v>054A</v>
      </c>
      <c r="D28" s="52">
        <f>CHINA!D53</f>
        <v>43783</v>
      </c>
      <c r="E28" s="52">
        <f>CHINA!E53</f>
        <v>43787</v>
      </c>
      <c r="F28" s="52">
        <f t="shared" si="0"/>
        <v>43796</v>
      </c>
      <c r="G28" s="52">
        <f t="shared" si="1"/>
        <v>43797</v>
      </c>
      <c r="H28" s="52">
        <f t="shared" si="2"/>
        <v>43799</v>
      </c>
      <c r="I28" s="144">
        <f t="shared" si="3"/>
        <v>43793</v>
      </c>
      <c r="J28" s="182">
        <f t="shared" si="4"/>
        <v>43798</v>
      </c>
      <c r="K28" s="159">
        <f t="shared" si="5"/>
        <v>43795</v>
      </c>
    </row>
    <row r="29" spans="2:11" s="60" customFormat="1" ht="15.75">
      <c r="B29" s="49" t="str">
        <f>CHINA!B54</f>
        <v>AMALIA C</v>
      </c>
      <c r="C29" s="49" t="str">
        <f>CHINA!C54</f>
        <v>069B</v>
      </c>
      <c r="D29" s="52">
        <f>CHINA!D54</f>
        <v>43788</v>
      </c>
      <c r="E29" s="52">
        <f>CHINA!E54</f>
        <v>43792</v>
      </c>
      <c r="F29" s="52">
        <f t="shared" si="0"/>
        <v>43801</v>
      </c>
      <c r="G29" s="52">
        <f t="shared" si="1"/>
        <v>43802</v>
      </c>
      <c r="H29" s="52">
        <f t="shared" si="2"/>
        <v>43804</v>
      </c>
      <c r="I29" s="144">
        <f t="shared" si="3"/>
        <v>43798</v>
      </c>
      <c r="J29" s="182">
        <f t="shared" si="6"/>
        <v>43804</v>
      </c>
      <c r="K29" s="159">
        <f t="shared" ref="K29" si="19">D29+14</f>
        <v>43802</v>
      </c>
    </row>
    <row r="30" spans="2:11" s="60" customFormat="1" ht="15.75">
      <c r="B30" s="49" t="str">
        <f>CHINA!B55</f>
        <v>ST EVER</v>
      </c>
      <c r="C30" s="49" t="str">
        <f>CHINA!C55</f>
        <v>054A</v>
      </c>
      <c r="D30" s="52">
        <f>CHINA!D55</f>
        <v>43790</v>
      </c>
      <c r="E30" s="52">
        <f>CHINA!E55</f>
        <v>43794</v>
      </c>
      <c r="F30" s="52">
        <f t="shared" si="0"/>
        <v>43803</v>
      </c>
      <c r="G30" s="52">
        <f t="shared" si="1"/>
        <v>43804</v>
      </c>
      <c r="H30" s="52">
        <f t="shared" si="2"/>
        <v>43806</v>
      </c>
      <c r="I30" s="144">
        <f t="shared" si="3"/>
        <v>43800</v>
      </c>
      <c r="J30" s="182">
        <f t="shared" si="7"/>
        <v>43807</v>
      </c>
      <c r="K30" s="159">
        <f t="shared" si="5"/>
        <v>43802</v>
      </c>
    </row>
    <row r="31" spans="2:11" s="60" customFormat="1" ht="15.75">
      <c r="B31" s="49" t="str">
        <f>CHINA!B56</f>
        <v>ST BLUE</v>
      </c>
      <c r="C31" s="49" t="str">
        <f>CHINA!C56</f>
        <v>054B</v>
      </c>
      <c r="D31" s="52">
        <f>CHINA!D56</f>
        <v>43795</v>
      </c>
      <c r="E31" s="52">
        <f>CHINA!E56</f>
        <v>43799</v>
      </c>
      <c r="F31" s="52">
        <f t="shared" si="0"/>
        <v>43808</v>
      </c>
      <c r="G31" s="52">
        <f t="shared" si="1"/>
        <v>43809</v>
      </c>
      <c r="H31" s="52">
        <f t="shared" si="2"/>
        <v>43811</v>
      </c>
      <c r="I31" s="144">
        <f t="shared" si="3"/>
        <v>43805</v>
      </c>
      <c r="J31" s="182">
        <f t="shared" si="4"/>
        <v>43810</v>
      </c>
      <c r="K31" s="159">
        <f t="shared" ref="K31" si="20">D31+14</f>
        <v>43809</v>
      </c>
    </row>
    <row r="32" spans="2:11" s="60" customFormat="1" ht="15.75">
      <c r="B32" s="49" t="str">
        <f>CHINA!B57</f>
        <v>AMALIA C</v>
      </c>
      <c r="C32" s="49" t="str">
        <f>CHINA!C57</f>
        <v>070A</v>
      </c>
      <c r="D32" s="52">
        <f>CHINA!D57</f>
        <v>43797</v>
      </c>
      <c r="E32" s="52">
        <f>CHINA!E57</f>
        <v>43801</v>
      </c>
      <c r="F32" s="52">
        <f t="shared" si="0"/>
        <v>43810</v>
      </c>
      <c r="G32" s="52">
        <f t="shared" si="1"/>
        <v>43811</v>
      </c>
      <c r="H32" s="52">
        <f t="shared" si="2"/>
        <v>43813</v>
      </c>
      <c r="I32" s="144">
        <f t="shared" si="3"/>
        <v>43807</v>
      </c>
      <c r="J32" s="182">
        <f t="shared" si="6"/>
        <v>43813</v>
      </c>
      <c r="K32" s="159">
        <f t="shared" si="5"/>
        <v>43809</v>
      </c>
    </row>
    <row r="33" spans="2:11" s="60" customFormat="1" ht="15.75">
      <c r="B33" s="225"/>
      <c r="C33" s="53"/>
      <c r="D33" s="209"/>
      <c r="E33" s="209"/>
      <c r="F33" s="209"/>
      <c r="G33" s="209"/>
      <c r="H33" s="209"/>
      <c r="I33" s="223"/>
      <c r="J33" s="224"/>
      <c r="K33" s="225"/>
    </row>
    <row r="34" spans="2:11" s="60" customFormat="1" ht="15.75">
      <c r="B34" s="225"/>
      <c r="C34" s="53"/>
      <c r="D34" s="209"/>
      <c r="E34" s="209"/>
      <c r="F34" s="209"/>
      <c r="G34" s="209"/>
      <c r="H34" s="209"/>
      <c r="I34" s="223"/>
      <c r="J34" s="224"/>
      <c r="K34" s="225"/>
    </row>
    <row r="35" spans="2:11" s="60" customFormat="1" ht="15.75">
      <c r="B35" s="225"/>
      <c r="C35" s="53"/>
      <c r="D35" s="209"/>
      <c r="E35" s="209"/>
      <c r="F35" s="209"/>
      <c r="G35" s="209"/>
      <c r="H35" s="209"/>
      <c r="I35" s="223"/>
      <c r="J35" s="224"/>
      <c r="K35" s="225"/>
    </row>
    <row r="36" spans="2:11" ht="15.75">
      <c r="B36" s="77" t="s">
        <v>88</v>
      </c>
      <c r="C36" s="70"/>
      <c r="D36" s="71"/>
      <c r="E36" s="72"/>
      <c r="F36" s="72"/>
    </row>
    <row r="37" spans="2:11" ht="15.75">
      <c r="B37" s="35" t="s">
        <v>89</v>
      </c>
      <c r="C37" s="45"/>
      <c r="D37" s="45"/>
      <c r="E37" s="45"/>
      <c r="F37" s="45"/>
    </row>
    <row r="38" spans="2:11" ht="15.75">
      <c r="B38" s="248" t="s">
        <v>90</v>
      </c>
      <c r="C38" s="250" t="s">
        <v>91</v>
      </c>
      <c r="D38" s="251"/>
      <c r="E38" s="250" t="s">
        <v>92</v>
      </c>
      <c r="F38" s="251"/>
    </row>
    <row r="39" spans="2:11" ht="15.75">
      <c r="B39" s="249"/>
      <c r="C39" s="50" t="s">
        <v>93</v>
      </c>
      <c r="D39" s="50" t="s">
        <v>94</v>
      </c>
      <c r="E39" s="50" t="s">
        <v>93</v>
      </c>
      <c r="F39" s="50" t="s">
        <v>94</v>
      </c>
    </row>
    <row r="40" spans="2:11" ht="15.75">
      <c r="B40" s="50" t="s">
        <v>95</v>
      </c>
      <c r="C40" s="50" t="s">
        <v>96</v>
      </c>
      <c r="D40" s="50" t="s">
        <v>96</v>
      </c>
      <c r="E40" s="50" t="s">
        <v>97</v>
      </c>
      <c r="F40" s="50" t="s">
        <v>97</v>
      </c>
    </row>
    <row r="41" spans="2:11" ht="15.75">
      <c r="B41" s="50" t="s">
        <v>98</v>
      </c>
      <c r="C41" s="50" t="s">
        <v>99</v>
      </c>
      <c r="D41" s="50" t="s">
        <v>100</v>
      </c>
      <c r="E41" s="50" t="s">
        <v>101</v>
      </c>
      <c r="F41" s="50" t="s">
        <v>100</v>
      </c>
    </row>
    <row r="43" spans="2:11" ht="15.75">
      <c r="B43" s="160" t="s">
        <v>172</v>
      </c>
      <c r="C43" s="160"/>
      <c r="D43" s="160"/>
      <c r="E43" s="160"/>
      <c r="F43" s="160"/>
    </row>
    <row r="44" spans="2:11" ht="15.75">
      <c r="B44" s="161" t="s">
        <v>118</v>
      </c>
      <c r="C44" s="161"/>
      <c r="D44" s="161"/>
      <c r="E44" s="161"/>
      <c r="F44" s="161"/>
    </row>
    <row r="45" spans="2:11" ht="15.75">
      <c r="B45" s="274" t="s">
        <v>80</v>
      </c>
      <c r="C45" s="274"/>
      <c r="D45" s="48" t="s">
        <v>81</v>
      </c>
      <c r="E45" s="274" t="s">
        <v>104</v>
      </c>
      <c r="F45" s="346" t="s">
        <v>170</v>
      </c>
      <c r="G45" s="349"/>
    </row>
    <row r="46" spans="2:11" ht="15.75">
      <c r="B46" s="274"/>
      <c r="C46" s="274"/>
      <c r="D46" s="48" t="s">
        <v>86</v>
      </c>
      <c r="E46" s="274"/>
      <c r="F46" s="346"/>
      <c r="G46" s="349"/>
    </row>
    <row r="47" spans="2:11" ht="15.75">
      <c r="B47" s="49" t="str">
        <f>CHINA!B5</f>
        <v>SPRINTER</v>
      </c>
      <c r="C47" s="49" t="str">
        <f>CHINA!C5</f>
        <v>1392-029N</v>
      </c>
      <c r="D47" s="52">
        <f>CHINA!D5</f>
        <v>43705</v>
      </c>
      <c r="E47" s="52">
        <f>CHINA!E5</f>
        <v>43708</v>
      </c>
      <c r="F47" s="52">
        <f>E47+9</f>
        <v>43717</v>
      </c>
      <c r="G47" s="209"/>
    </row>
    <row r="48" spans="2:11" ht="15.75">
      <c r="B48" s="49" t="str">
        <f>CHINA!B6</f>
        <v>PROGRESS C</v>
      </c>
      <c r="C48" s="49" t="str">
        <f>CHINA!C6</f>
        <v>1393-039N</v>
      </c>
      <c r="D48" s="52">
        <f>CHINA!D6</f>
        <v>43712</v>
      </c>
      <c r="E48" s="52">
        <f>CHINA!E6</f>
        <v>43715</v>
      </c>
      <c r="F48" s="52">
        <f t="shared" ref="F48:F60" si="21">E48+9</f>
        <v>43724</v>
      </c>
      <c r="G48" s="209"/>
    </row>
    <row r="49" spans="2:10" ht="15.75">
      <c r="B49" s="49" t="str">
        <f>CHINA!B7</f>
        <v>ADVANCE</v>
      </c>
      <c r="C49" s="49" t="str">
        <f>CHINA!C7</f>
        <v>1394-022N</v>
      </c>
      <c r="D49" s="52">
        <f>CHINA!D7</f>
        <v>43719</v>
      </c>
      <c r="E49" s="52">
        <f>CHINA!E7</f>
        <v>43722</v>
      </c>
      <c r="F49" s="52">
        <f t="shared" si="21"/>
        <v>43731</v>
      </c>
      <c r="G49" s="209"/>
    </row>
    <row r="50" spans="2:10" ht="15.75">
      <c r="B50" s="49" t="str">
        <f>CHINA!B8</f>
        <v>SPRINTER</v>
      </c>
      <c r="C50" s="49" t="str">
        <f>CHINA!C8</f>
        <v>1395-030N</v>
      </c>
      <c r="D50" s="52">
        <f>CHINA!D8</f>
        <v>43726</v>
      </c>
      <c r="E50" s="52">
        <f>CHINA!E8</f>
        <v>43729</v>
      </c>
      <c r="F50" s="52">
        <f t="shared" si="21"/>
        <v>43738</v>
      </c>
      <c r="G50" s="209"/>
    </row>
    <row r="51" spans="2:10" s="60" customFormat="1" ht="15.75">
      <c r="B51" s="49" t="str">
        <f>CHINA!B9</f>
        <v>PROGRESS C</v>
      </c>
      <c r="C51" s="49" t="str">
        <f>CHINA!C9</f>
        <v>1396-040N</v>
      </c>
      <c r="D51" s="52">
        <f>CHINA!D9</f>
        <v>43733</v>
      </c>
      <c r="E51" s="52">
        <f>CHINA!E9</f>
        <v>43736</v>
      </c>
      <c r="F51" s="52">
        <f t="shared" si="21"/>
        <v>43745</v>
      </c>
      <c r="G51" s="209"/>
      <c r="J51" s="183"/>
    </row>
    <row r="52" spans="2:10" s="60" customFormat="1" ht="15.75">
      <c r="B52" s="49" t="str">
        <f>CHINA!B10</f>
        <v>ADVANCE</v>
      </c>
      <c r="C52" s="49" t="str">
        <f>CHINA!C10</f>
        <v>1397-023N</v>
      </c>
      <c r="D52" s="52">
        <f>CHINA!D10</f>
        <v>43740</v>
      </c>
      <c r="E52" s="52">
        <f>CHINA!E10</f>
        <v>43743</v>
      </c>
      <c r="F52" s="52">
        <f t="shared" si="21"/>
        <v>43752</v>
      </c>
      <c r="G52" s="209"/>
      <c r="J52" s="183"/>
    </row>
    <row r="53" spans="2:10" s="60" customFormat="1" ht="15.75">
      <c r="B53" s="49" t="str">
        <f>CHINA!B11</f>
        <v>SPRINTER</v>
      </c>
      <c r="C53" s="49" t="str">
        <f>CHINA!C11</f>
        <v>1398-031N</v>
      </c>
      <c r="D53" s="52">
        <f>CHINA!D11</f>
        <v>43747</v>
      </c>
      <c r="E53" s="52">
        <f>CHINA!E11</f>
        <v>43750</v>
      </c>
      <c r="F53" s="52">
        <f t="shared" si="21"/>
        <v>43759</v>
      </c>
      <c r="G53" s="209"/>
      <c r="J53" s="183"/>
    </row>
    <row r="54" spans="2:10" s="60" customFormat="1" ht="15.75">
      <c r="B54" s="49" t="str">
        <f>CHINA!B12</f>
        <v>PROGRESS C</v>
      </c>
      <c r="C54" s="49" t="str">
        <f>CHINA!C12</f>
        <v>1399-041N</v>
      </c>
      <c r="D54" s="52">
        <f>CHINA!D12</f>
        <v>43754</v>
      </c>
      <c r="E54" s="52">
        <f>CHINA!E12</f>
        <v>43757</v>
      </c>
      <c r="F54" s="52">
        <f t="shared" si="21"/>
        <v>43766</v>
      </c>
      <c r="G54" s="209"/>
      <c r="J54" s="183"/>
    </row>
    <row r="55" spans="2:10" s="60" customFormat="1" ht="15.75">
      <c r="B55" s="49" t="str">
        <f>CHINA!B13</f>
        <v>ADVANCE</v>
      </c>
      <c r="C55" s="49" t="str">
        <f>CHINA!C13</f>
        <v>1400-024N</v>
      </c>
      <c r="D55" s="52">
        <f>CHINA!D13</f>
        <v>43761</v>
      </c>
      <c r="E55" s="52">
        <f>CHINA!E13</f>
        <v>43764</v>
      </c>
      <c r="F55" s="52">
        <f t="shared" si="21"/>
        <v>43773</v>
      </c>
      <c r="G55" s="209"/>
      <c r="J55" s="183"/>
    </row>
    <row r="56" spans="2:10" ht="15.75">
      <c r="B56" s="49" t="str">
        <f>CHINA!B14</f>
        <v>SPRINTER</v>
      </c>
      <c r="C56" s="49" t="str">
        <f>CHINA!C14</f>
        <v>1401-032N</v>
      </c>
      <c r="D56" s="52">
        <f>CHINA!D14</f>
        <v>43768</v>
      </c>
      <c r="E56" s="52">
        <f>CHINA!E14</f>
        <v>43771</v>
      </c>
      <c r="F56" s="52">
        <f t="shared" si="21"/>
        <v>43780</v>
      </c>
      <c r="G56" s="209"/>
    </row>
    <row r="57" spans="2:10" ht="15.75">
      <c r="B57" s="49" t="str">
        <f>CHINA!B15</f>
        <v>PROGRESS C</v>
      </c>
      <c r="C57" s="49" t="str">
        <f>CHINA!C15</f>
        <v>1402-042N</v>
      </c>
      <c r="D57" s="52">
        <f>CHINA!D15</f>
        <v>43775</v>
      </c>
      <c r="E57" s="52">
        <f>CHINA!E15</f>
        <v>43778</v>
      </c>
      <c r="F57" s="52">
        <f t="shared" si="21"/>
        <v>43787</v>
      </c>
      <c r="G57" s="209"/>
    </row>
    <row r="58" spans="2:10" ht="15.75">
      <c r="B58" s="49" t="str">
        <f>CHINA!B16</f>
        <v>ADVANCE</v>
      </c>
      <c r="C58" s="49" t="str">
        <f>CHINA!C16</f>
        <v>1403-025N</v>
      </c>
      <c r="D58" s="52">
        <f>CHINA!D16</f>
        <v>43782</v>
      </c>
      <c r="E58" s="52">
        <f>CHINA!E16</f>
        <v>43785</v>
      </c>
      <c r="F58" s="52">
        <f t="shared" si="21"/>
        <v>43794</v>
      </c>
      <c r="G58" s="209"/>
    </row>
    <row r="59" spans="2:10" ht="15.75">
      <c r="B59" s="49" t="str">
        <f>CHINA!B17</f>
        <v>SPRINTER</v>
      </c>
      <c r="C59" s="49" t="str">
        <f>CHINA!C17</f>
        <v>1404-033N</v>
      </c>
      <c r="D59" s="52">
        <f>CHINA!D17</f>
        <v>43789</v>
      </c>
      <c r="E59" s="52">
        <f>CHINA!E17</f>
        <v>43792</v>
      </c>
      <c r="F59" s="52">
        <f t="shared" si="21"/>
        <v>43801</v>
      </c>
      <c r="G59" s="209"/>
    </row>
    <row r="60" spans="2:10" s="60" customFormat="1" ht="15.75">
      <c r="B60" s="49" t="str">
        <f>CHINA!B18</f>
        <v>PROGRESS C</v>
      </c>
      <c r="C60" s="49" t="str">
        <f>CHINA!C18</f>
        <v>1405-043N</v>
      </c>
      <c r="D60" s="52">
        <f>CHINA!D18</f>
        <v>43796</v>
      </c>
      <c r="E60" s="52">
        <f>CHINA!E18</f>
        <v>43799</v>
      </c>
      <c r="F60" s="52">
        <f t="shared" si="21"/>
        <v>43808</v>
      </c>
      <c r="G60" s="209"/>
      <c r="J60" s="183"/>
    </row>
    <row r="61" spans="2:10" ht="15.75">
      <c r="B61" s="77" t="s">
        <v>88</v>
      </c>
      <c r="C61" s="70"/>
      <c r="D61" s="71"/>
      <c r="E61" s="72"/>
      <c r="F61" s="72"/>
    </row>
    <row r="62" spans="2:10" ht="15.75">
      <c r="B62" s="35" t="s">
        <v>89</v>
      </c>
      <c r="C62" s="137"/>
      <c r="D62" s="138"/>
      <c r="E62" s="132"/>
      <c r="F62" s="132"/>
    </row>
    <row r="63" spans="2:10" ht="15.75">
      <c r="B63" s="259" t="s">
        <v>112</v>
      </c>
      <c r="C63" s="260"/>
      <c r="D63" s="261"/>
      <c r="E63" s="132"/>
      <c r="F63" s="132"/>
    </row>
    <row r="64" spans="2:10" ht="15.75">
      <c r="B64" s="66" t="s">
        <v>90</v>
      </c>
      <c r="C64" s="67" t="s">
        <v>93</v>
      </c>
      <c r="D64" s="67" t="s">
        <v>94</v>
      </c>
      <c r="E64" s="132"/>
      <c r="F64" s="132"/>
    </row>
    <row r="65" spans="1:11" ht="15.75">
      <c r="B65" s="67" t="s">
        <v>95</v>
      </c>
      <c r="C65" s="67" t="s">
        <v>113</v>
      </c>
      <c r="D65" s="67" t="s">
        <v>113</v>
      </c>
      <c r="E65" s="132"/>
      <c r="F65" s="132"/>
    </row>
    <row r="66" spans="1:11" ht="15.75">
      <c r="B66" s="68" t="s">
        <v>173</v>
      </c>
      <c r="C66" s="66" t="s">
        <v>114</v>
      </c>
      <c r="D66" s="66" t="s">
        <v>100</v>
      </c>
      <c r="E66" s="132"/>
      <c r="F66" s="132"/>
    </row>
    <row r="70" spans="1:11" ht="20.25">
      <c r="A70" s="343" t="s">
        <v>172</v>
      </c>
      <c r="B70" s="343"/>
      <c r="C70" s="343"/>
      <c r="D70" s="343"/>
      <c r="E70" s="343"/>
      <c r="F70" s="343"/>
      <c r="G70" s="343"/>
      <c r="H70" s="343"/>
      <c r="I70" s="343"/>
      <c r="J70" s="343"/>
    </row>
    <row r="71" spans="1:11" ht="15.75">
      <c r="A71" s="178" t="s">
        <v>208</v>
      </c>
      <c r="B71" s="344" t="s">
        <v>285</v>
      </c>
      <c r="C71" s="344"/>
      <c r="D71" s="344"/>
      <c r="E71" s="344"/>
      <c r="F71" s="344"/>
      <c r="G71" s="60"/>
      <c r="H71" s="60"/>
      <c r="J71" s="60"/>
    </row>
    <row r="72" spans="1:11" s="227" customFormat="1">
      <c r="B72" s="329" t="s">
        <v>80</v>
      </c>
      <c r="C72" s="329"/>
      <c r="D72" s="325" t="s">
        <v>188</v>
      </c>
      <c r="E72" s="287" t="s">
        <v>276</v>
      </c>
      <c r="F72" s="325" t="s">
        <v>286</v>
      </c>
      <c r="G72" s="325" t="s">
        <v>287</v>
      </c>
      <c r="H72" s="325" t="s">
        <v>288</v>
      </c>
      <c r="I72" s="325" t="s">
        <v>289</v>
      </c>
      <c r="J72" s="325" t="s">
        <v>290</v>
      </c>
      <c r="K72" s="325" t="s">
        <v>291</v>
      </c>
    </row>
    <row r="73" spans="1:11" s="227" customFormat="1">
      <c r="B73" s="329"/>
      <c r="C73" s="329"/>
      <c r="D73" s="325"/>
      <c r="E73" s="288"/>
      <c r="F73" s="325"/>
      <c r="G73" s="325"/>
      <c r="H73" s="325"/>
      <c r="I73" s="325"/>
      <c r="J73" s="325"/>
      <c r="K73" s="325"/>
    </row>
    <row r="74" spans="1:11" s="227" customFormat="1">
      <c r="B74" s="329"/>
      <c r="C74" s="329"/>
      <c r="D74" s="325"/>
      <c r="E74" s="289"/>
      <c r="F74" s="325"/>
      <c r="G74" s="325"/>
      <c r="H74" s="325"/>
      <c r="I74" s="325"/>
      <c r="J74" s="325"/>
      <c r="K74" s="325"/>
    </row>
    <row r="75" spans="1:11" ht="15.75">
      <c r="B75" s="43" t="s">
        <v>281</v>
      </c>
      <c r="C75" s="166" t="s">
        <v>335</v>
      </c>
      <c r="D75" s="142">
        <v>43691</v>
      </c>
      <c r="E75" s="142">
        <f>D75+4</f>
        <v>43695</v>
      </c>
      <c r="F75" s="142">
        <f>D75+10</f>
        <v>43701</v>
      </c>
      <c r="G75" s="142">
        <f>E75+2</f>
        <v>43697</v>
      </c>
      <c r="H75" s="142">
        <f>E75+6</f>
        <v>43701</v>
      </c>
      <c r="I75" s="142">
        <f>D75+11</f>
        <v>43702</v>
      </c>
      <c r="J75" s="234">
        <f>E75+12</f>
        <v>43707</v>
      </c>
      <c r="K75" s="142">
        <f>D75+13</f>
        <v>43704</v>
      </c>
    </row>
    <row r="76" spans="1:11" ht="15.75">
      <c r="B76" s="43" t="s">
        <v>360</v>
      </c>
      <c r="C76" s="166" t="s">
        <v>361</v>
      </c>
      <c r="D76" s="147">
        <f>D75+7</f>
        <v>43698</v>
      </c>
      <c r="E76" s="142">
        <f t="shared" ref="E76:E92" si="22">D76+4</f>
        <v>43702</v>
      </c>
      <c r="F76" s="142">
        <f>E76+18</f>
        <v>43720</v>
      </c>
      <c r="G76" s="142">
        <f>D76+6</f>
        <v>43704</v>
      </c>
      <c r="H76" s="142">
        <f t="shared" ref="H76:H92" si="23">E76+6</f>
        <v>43708</v>
      </c>
      <c r="I76" s="142">
        <f t="shared" ref="I76:I92" si="24">D76+11</f>
        <v>43709</v>
      </c>
      <c r="J76" s="234">
        <f t="shared" ref="J76:J92" si="25">E76+12</f>
        <v>43714</v>
      </c>
      <c r="K76" s="142">
        <f>D76+13</f>
        <v>43711</v>
      </c>
    </row>
    <row r="77" spans="1:11" s="194" customFormat="1" ht="15.75">
      <c r="B77" s="42" t="s">
        <v>362</v>
      </c>
      <c r="C77" s="228" t="s">
        <v>363</v>
      </c>
      <c r="D77" s="147">
        <f t="shared" ref="D77:D93" si="26">D76+7</f>
        <v>43705</v>
      </c>
      <c r="E77" s="147">
        <f t="shared" si="22"/>
        <v>43709</v>
      </c>
      <c r="F77" s="147">
        <f>E77+9</f>
        <v>43718</v>
      </c>
      <c r="G77" s="147">
        <f>D77+6</f>
        <v>43711</v>
      </c>
      <c r="H77" s="147">
        <f t="shared" si="23"/>
        <v>43715</v>
      </c>
      <c r="I77" s="142">
        <f t="shared" si="24"/>
        <v>43716</v>
      </c>
      <c r="J77" s="235">
        <f t="shared" si="25"/>
        <v>43721</v>
      </c>
      <c r="K77" s="142">
        <f t="shared" ref="K77:K92" si="27">D77+13</f>
        <v>43718</v>
      </c>
    </row>
    <row r="78" spans="1:11" ht="15.75">
      <c r="B78" s="43" t="s">
        <v>364</v>
      </c>
      <c r="C78" s="166" t="s">
        <v>365</v>
      </c>
      <c r="D78" s="147">
        <f t="shared" si="26"/>
        <v>43712</v>
      </c>
      <c r="E78" s="142">
        <f t="shared" si="22"/>
        <v>43716</v>
      </c>
      <c r="F78" s="142">
        <f>D78+8</f>
        <v>43720</v>
      </c>
      <c r="G78" s="142">
        <f t="shared" ref="G78:G92" si="28">D78+6</f>
        <v>43718</v>
      </c>
      <c r="H78" s="142">
        <f t="shared" si="23"/>
        <v>43722</v>
      </c>
      <c r="I78" s="142">
        <f t="shared" si="24"/>
        <v>43723</v>
      </c>
      <c r="J78" s="234">
        <f t="shared" si="25"/>
        <v>43728</v>
      </c>
      <c r="K78" s="142">
        <f t="shared" si="27"/>
        <v>43725</v>
      </c>
    </row>
    <row r="79" spans="1:11" ht="15.75">
      <c r="B79" s="43" t="s">
        <v>360</v>
      </c>
      <c r="C79" s="166" t="s">
        <v>366</v>
      </c>
      <c r="D79" s="147">
        <f t="shared" si="26"/>
        <v>43719</v>
      </c>
      <c r="E79" s="147">
        <f t="shared" si="22"/>
        <v>43723</v>
      </c>
      <c r="F79" s="142">
        <f>D79+8</f>
        <v>43727</v>
      </c>
      <c r="G79" s="147">
        <f t="shared" si="28"/>
        <v>43725</v>
      </c>
      <c r="H79" s="147">
        <f t="shared" si="23"/>
        <v>43729</v>
      </c>
      <c r="I79" s="142">
        <f t="shared" si="24"/>
        <v>43730</v>
      </c>
      <c r="J79" s="235">
        <f t="shared" si="25"/>
        <v>43735</v>
      </c>
      <c r="K79" s="142">
        <f t="shared" si="27"/>
        <v>43732</v>
      </c>
    </row>
    <row r="80" spans="1:11" ht="15.75">
      <c r="B80" s="42" t="s">
        <v>362</v>
      </c>
      <c r="C80" s="166" t="s">
        <v>367</v>
      </c>
      <c r="D80" s="147">
        <f t="shared" si="26"/>
        <v>43726</v>
      </c>
      <c r="E80" s="142">
        <f t="shared" si="22"/>
        <v>43730</v>
      </c>
      <c r="F80" s="142">
        <f t="shared" ref="F80:F92" si="29">D80+8</f>
        <v>43734</v>
      </c>
      <c r="G80" s="142">
        <f t="shared" si="28"/>
        <v>43732</v>
      </c>
      <c r="H80" s="142">
        <f t="shared" si="23"/>
        <v>43736</v>
      </c>
      <c r="I80" s="142">
        <f t="shared" si="24"/>
        <v>43737</v>
      </c>
      <c r="J80" s="234">
        <f t="shared" si="25"/>
        <v>43742</v>
      </c>
      <c r="K80" s="142">
        <f t="shared" si="27"/>
        <v>43739</v>
      </c>
    </row>
    <row r="81" spans="2:11" ht="15.75">
      <c r="B81" s="43" t="s">
        <v>364</v>
      </c>
      <c r="C81" s="166" t="s">
        <v>368</v>
      </c>
      <c r="D81" s="147">
        <f t="shared" si="26"/>
        <v>43733</v>
      </c>
      <c r="E81" s="147">
        <f t="shared" si="22"/>
        <v>43737</v>
      </c>
      <c r="F81" s="142">
        <f t="shared" si="29"/>
        <v>43741</v>
      </c>
      <c r="G81" s="147">
        <f t="shared" si="28"/>
        <v>43739</v>
      </c>
      <c r="H81" s="147">
        <f t="shared" si="23"/>
        <v>43743</v>
      </c>
      <c r="I81" s="142">
        <f t="shared" si="24"/>
        <v>43744</v>
      </c>
      <c r="J81" s="235">
        <f t="shared" si="25"/>
        <v>43749</v>
      </c>
      <c r="K81" s="142">
        <f t="shared" si="27"/>
        <v>43746</v>
      </c>
    </row>
    <row r="82" spans="2:11" ht="15.75">
      <c r="B82" s="43" t="s">
        <v>360</v>
      </c>
      <c r="C82" s="166" t="s">
        <v>369</v>
      </c>
      <c r="D82" s="147">
        <f t="shared" si="26"/>
        <v>43740</v>
      </c>
      <c r="E82" s="142">
        <f t="shared" si="22"/>
        <v>43744</v>
      </c>
      <c r="F82" s="142">
        <f t="shared" si="29"/>
        <v>43748</v>
      </c>
      <c r="G82" s="142">
        <f t="shared" si="28"/>
        <v>43746</v>
      </c>
      <c r="H82" s="142">
        <f t="shared" si="23"/>
        <v>43750</v>
      </c>
      <c r="I82" s="142">
        <f t="shared" si="24"/>
        <v>43751</v>
      </c>
      <c r="J82" s="234">
        <f t="shared" si="25"/>
        <v>43756</v>
      </c>
      <c r="K82" s="142">
        <f t="shared" si="27"/>
        <v>43753</v>
      </c>
    </row>
    <row r="83" spans="2:11" ht="15.75">
      <c r="B83" s="42" t="s">
        <v>362</v>
      </c>
      <c r="C83" s="166" t="s">
        <v>370</v>
      </c>
      <c r="D83" s="147">
        <f t="shared" si="26"/>
        <v>43747</v>
      </c>
      <c r="E83" s="147">
        <f t="shared" si="22"/>
        <v>43751</v>
      </c>
      <c r="F83" s="142">
        <f t="shared" si="29"/>
        <v>43755</v>
      </c>
      <c r="G83" s="147">
        <f t="shared" si="28"/>
        <v>43753</v>
      </c>
      <c r="H83" s="147">
        <f t="shared" si="23"/>
        <v>43757</v>
      </c>
      <c r="I83" s="142">
        <f t="shared" si="24"/>
        <v>43758</v>
      </c>
      <c r="J83" s="235">
        <f t="shared" si="25"/>
        <v>43763</v>
      </c>
      <c r="K83" s="142">
        <f t="shared" si="27"/>
        <v>43760</v>
      </c>
    </row>
    <row r="84" spans="2:11" ht="15.75">
      <c r="B84" s="43" t="s">
        <v>364</v>
      </c>
      <c r="C84" s="166" t="s">
        <v>371</v>
      </c>
      <c r="D84" s="147">
        <f t="shared" si="26"/>
        <v>43754</v>
      </c>
      <c r="E84" s="142">
        <f t="shared" si="22"/>
        <v>43758</v>
      </c>
      <c r="F84" s="142">
        <f t="shared" si="29"/>
        <v>43762</v>
      </c>
      <c r="G84" s="142">
        <f t="shared" si="28"/>
        <v>43760</v>
      </c>
      <c r="H84" s="142">
        <f t="shared" si="23"/>
        <v>43764</v>
      </c>
      <c r="I84" s="142">
        <f t="shared" si="24"/>
        <v>43765</v>
      </c>
      <c r="J84" s="234">
        <f t="shared" si="25"/>
        <v>43770</v>
      </c>
      <c r="K84" s="142">
        <f t="shared" si="27"/>
        <v>43767</v>
      </c>
    </row>
    <row r="85" spans="2:11" s="60" customFormat="1" ht="15.75">
      <c r="B85" s="43" t="s">
        <v>360</v>
      </c>
      <c r="C85" s="166" t="s">
        <v>372</v>
      </c>
      <c r="D85" s="147">
        <f t="shared" si="26"/>
        <v>43761</v>
      </c>
      <c r="E85" s="142">
        <f t="shared" ref="E85" si="30">D85+4</f>
        <v>43765</v>
      </c>
      <c r="F85" s="142">
        <f t="shared" ref="F85" si="31">D85+8</f>
        <v>43769</v>
      </c>
      <c r="G85" s="142">
        <f t="shared" ref="G85" si="32">D85+6</f>
        <v>43767</v>
      </c>
      <c r="H85" s="142">
        <f t="shared" ref="H85" si="33">E85+6</f>
        <v>43771</v>
      </c>
      <c r="I85" s="142">
        <f t="shared" ref="I85" si="34">D85+11</f>
        <v>43772</v>
      </c>
      <c r="J85" s="234">
        <f t="shared" ref="J85" si="35">E85+12</f>
        <v>43777</v>
      </c>
      <c r="K85" s="142">
        <f t="shared" ref="K85" si="36">D85+13</f>
        <v>43774</v>
      </c>
    </row>
    <row r="86" spans="2:11" ht="15.75">
      <c r="B86" s="43" t="s">
        <v>373</v>
      </c>
      <c r="C86" s="166" t="s">
        <v>374</v>
      </c>
      <c r="D86" s="147">
        <f t="shared" si="26"/>
        <v>43768</v>
      </c>
      <c r="E86" s="147">
        <f t="shared" si="22"/>
        <v>43772</v>
      </c>
      <c r="F86" s="142">
        <f t="shared" si="29"/>
        <v>43776</v>
      </c>
      <c r="G86" s="147">
        <f t="shared" si="28"/>
        <v>43774</v>
      </c>
      <c r="H86" s="147">
        <f t="shared" si="23"/>
        <v>43778</v>
      </c>
      <c r="I86" s="142">
        <f t="shared" si="24"/>
        <v>43779</v>
      </c>
      <c r="J86" s="235">
        <f t="shared" si="25"/>
        <v>43784</v>
      </c>
      <c r="K86" s="142">
        <f t="shared" si="27"/>
        <v>43781</v>
      </c>
    </row>
    <row r="87" spans="2:11" s="60" customFormat="1" ht="15.75">
      <c r="B87" s="43" t="s">
        <v>364</v>
      </c>
      <c r="C87" s="166" t="s">
        <v>375</v>
      </c>
      <c r="D87" s="147">
        <f t="shared" si="26"/>
        <v>43775</v>
      </c>
      <c r="E87" s="147">
        <f t="shared" si="22"/>
        <v>43779</v>
      </c>
      <c r="F87" s="142">
        <f t="shared" si="29"/>
        <v>43783</v>
      </c>
      <c r="G87" s="147">
        <f t="shared" si="28"/>
        <v>43781</v>
      </c>
      <c r="H87" s="147">
        <f t="shared" si="23"/>
        <v>43785</v>
      </c>
      <c r="I87" s="142">
        <f t="shared" si="24"/>
        <v>43786</v>
      </c>
      <c r="J87" s="235">
        <f t="shared" si="25"/>
        <v>43791</v>
      </c>
      <c r="K87" s="142">
        <f t="shared" si="27"/>
        <v>43788</v>
      </c>
    </row>
    <row r="88" spans="2:11" s="60" customFormat="1" ht="15.75">
      <c r="B88" s="43" t="s">
        <v>360</v>
      </c>
      <c r="C88" s="166" t="s">
        <v>376</v>
      </c>
      <c r="D88" s="147">
        <f t="shared" si="26"/>
        <v>43782</v>
      </c>
      <c r="E88" s="147">
        <f t="shared" si="22"/>
        <v>43786</v>
      </c>
      <c r="F88" s="142">
        <f t="shared" si="29"/>
        <v>43790</v>
      </c>
      <c r="G88" s="147">
        <f t="shared" si="28"/>
        <v>43788</v>
      </c>
      <c r="H88" s="147">
        <f t="shared" si="23"/>
        <v>43792</v>
      </c>
      <c r="I88" s="142">
        <f t="shared" si="24"/>
        <v>43793</v>
      </c>
      <c r="J88" s="235">
        <f t="shared" si="25"/>
        <v>43798</v>
      </c>
      <c r="K88" s="142">
        <f t="shared" si="27"/>
        <v>43795</v>
      </c>
    </row>
    <row r="89" spans="2:11" s="60" customFormat="1" ht="15.75">
      <c r="B89" s="43" t="s">
        <v>373</v>
      </c>
      <c r="C89" s="166" t="s">
        <v>377</v>
      </c>
      <c r="D89" s="147">
        <f t="shared" si="26"/>
        <v>43789</v>
      </c>
      <c r="E89" s="147">
        <f t="shared" si="22"/>
        <v>43793</v>
      </c>
      <c r="F89" s="142">
        <f t="shared" si="29"/>
        <v>43797</v>
      </c>
      <c r="G89" s="147">
        <f t="shared" si="28"/>
        <v>43795</v>
      </c>
      <c r="H89" s="147">
        <f t="shared" si="23"/>
        <v>43799</v>
      </c>
      <c r="I89" s="142">
        <f t="shared" si="24"/>
        <v>43800</v>
      </c>
      <c r="J89" s="235">
        <f t="shared" si="25"/>
        <v>43805</v>
      </c>
      <c r="K89" s="142">
        <f t="shared" si="27"/>
        <v>43802</v>
      </c>
    </row>
    <row r="90" spans="2:11" s="60" customFormat="1" ht="15.75">
      <c r="B90" s="43" t="s">
        <v>364</v>
      </c>
      <c r="C90" s="166" t="s">
        <v>378</v>
      </c>
      <c r="D90" s="147">
        <f t="shared" si="26"/>
        <v>43796</v>
      </c>
      <c r="E90" s="147">
        <f t="shared" si="22"/>
        <v>43800</v>
      </c>
      <c r="F90" s="142">
        <f t="shared" si="29"/>
        <v>43804</v>
      </c>
      <c r="G90" s="147">
        <f t="shared" si="28"/>
        <v>43802</v>
      </c>
      <c r="H90" s="147">
        <f t="shared" si="23"/>
        <v>43806</v>
      </c>
      <c r="I90" s="142">
        <f t="shared" si="24"/>
        <v>43807</v>
      </c>
      <c r="J90" s="235">
        <f t="shared" si="25"/>
        <v>43812</v>
      </c>
      <c r="K90" s="142">
        <f t="shared" si="27"/>
        <v>43809</v>
      </c>
    </row>
    <row r="91" spans="2:11" s="60" customFormat="1" ht="15.75">
      <c r="B91" s="43" t="s">
        <v>360</v>
      </c>
      <c r="C91" s="166" t="s">
        <v>379</v>
      </c>
      <c r="D91" s="147">
        <f t="shared" si="26"/>
        <v>43803</v>
      </c>
      <c r="E91" s="147">
        <f t="shared" si="22"/>
        <v>43807</v>
      </c>
      <c r="F91" s="142">
        <f t="shared" si="29"/>
        <v>43811</v>
      </c>
      <c r="G91" s="147">
        <f t="shared" si="28"/>
        <v>43809</v>
      </c>
      <c r="H91" s="147">
        <f t="shared" si="23"/>
        <v>43813</v>
      </c>
      <c r="I91" s="142">
        <f t="shared" si="24"/>
        <v>43814</v>
      </c>
      <c r="J91" s="235">
        <f t="shared" si="25"/>
        <v>43819</v>
      </c>
      <c r="K91" s="142">
        <f t="shared" si="27"/>
        <v>43816</v>
      </c>
    </row>
    <row r="92" spans="2:11" s="60" customFormat="1" ht="15.75">
      <c r="B92" s="43" t="s">
        <v>373</v>
      </c>
      <c r="C92" s="166" t="s">
        <v>380</v>
      </c>
      <c r="D92" s="147">
        <f t="shared" si="26"/>
        <v>43810</v>
      </c>
      <c r="E92" s="147">
        <f t="shared" si="22"/>
        <v>43814</v>
      </c>
      <c r="F92" s="142">
        <f t="shared" si="29"/>
        <v>43818</v>
      </c>
      <c r="G92" s="147">
        <f t="shared" si="28"/>
        <v>43816</v>
      </c>
      <c r="H92" s="147">
        <f t="shared" si="23"/>
        <v>43820</v>
      </c>
      <c r="I92" s="142">
        <f t="shared" si="24"/>
        <v>43821</v>
      </c>
      <c r="J92" s="235">
        <f t="shared" si="25"/>
        <v>43826</v>
      </c>
      <c r="K92" s="142">
        <f t="shared" si="27"/>
        <v>43823</v>
      </c>
    </row>
    <row r="93" spans="2:11" s="60" customFormat="1" ht="15.75">
      <c r="B93" s="43" t="s">
        <v>364</v>
      </c>
      <c r="C93" s="166" t="s">
        <v>381</v>
      </c>
      <c r="D93" s="147">
        <f t="shared" si="26"/>
        <v>43817</v>
      </c>
      <c r="E93" s="147">
        <f t="shared" ref="E93" si="37">D93+4</f>
        <v>43821</v>
      </c>
      <c r="F93" s="142">
        <f t="shared" ref="F93" si="38">D93+8</f>
        <v>43825</v>
      </c>
      <c r="G93" s="147">
        <f t="shared" ref="G93" si="39">D93+6</f>
        <v>43823</v>
      </c>
      <c r="H93" s="147">
        <f t="shared" ref="H93" si="40">E93+6</f>
        <v>43827</v>
      </c>
      <c r="I93" s="142">
        <f t="shared" ref="I93" si="41">D93+11</f>
        <v>43828</v>
      </c>
      <c r="J93" s="235">
        <f t="shared" ref="J93" si="42">E93+12</f>
        <v>43833</v>
      </c>
      <c r="K93" s="142">
        <f t="shared" ref="K93" si="43">D93+13</f>
        <v>43830</v>
      </c>
    </row>
    <row r="94" spans="2:11" ht="15.75">
      <c r="B94" s="229" t="s">
        <v>88</v>
      </c>
      <c r="C94" s="230"/>
      <c r="D94" s="231"/>
      <c r="E94" s="231"/>
      <c r="F94" s="232"/>
      <c r="G94" s="232"/>
      <c r="H94" s="232"/>
      <c r="I94" s="232"/>
      <c r="J94" s="233"/>
      <c r="K94" s="233"/>
    </row>
    <row r="95" spans="2:11" ht="15.75">
      <c r="B95" s="35" t="s">
        <v>89</v>
      </c>
      <c r="C95" s="61"/>
      <c r="D95" s="61"/>
      <c r="E95" s="61"/>
      <c r="F95" s="167"/>
      <c r="G95" s="167"/>
      <c r="H95" s="167"/>
      <c r="I95" s="167"/>
      <c r="J95" s="60"/>
    </row>
    <row r="96" spans="2:11" ht="15.75">
      <c r="B96" s="345" t="s">
        <v>282</v>
      </c>
      <c r="C96" s="345"/>
      <c r="D96" s="345"/>
      <c r="E96" s="220"/>
      <c r="F96" s="167"/>
      <c r="G96" s="167"/>
      <c r="H96" s="167"/>
      <c r="I96" s="167"/>
      <c r="J96" s="60"/>
    </row>
    <row r="97" spans="2:10" ht="15.75">
      <c r="B97" s="219" t="s">
        <v>90</v>
      </c>
      <c r="C97" s="221" t="s">
        <v>93</v>
      </c>
      <c r="D97" s="221" t="s">
        <v>94</v>
      </c>
      <c r="E97" s="220"/>
      <c r="F97" s="60"/>
      <c r="I97"/>
      <c r="J97"/>
    </row>
    <row r="98" spans="2:10" ht="15.75">
      <c r="B98" s="221" t="s">
        <v>95</v>
      </c>
      <c r="C98" s="221" t="s">
        <v>283</v>
      </c>
      <c r="D98" s="221" t="s">
        <v>283</v>
      </c>
      <c r="E98" s="220"/>
      <c r="F98" s="60"/>
      <c r="I98"/>
      <c r="J98"/>
    </row>
    <row r="99" spans="2:10" ht="15.75">
      <c r="B99" s="221" t="s">
        <v>98</v>
      </c>
      <c r="C99" s="221" t="s">
        <v>284</v>
      </c>
      <c r="D99" s="221" t="s">
        <v>225</v>
      </c>
      <c r="E99" s="220"/>
      <c r="F99" s="60"/>
      <c r="G99" s="60"/>
      <c r="H99" s="60"/>
      <c r="J99" s="60"/>
    </row>
  </sheetData>
  <mergeCells count="28">
    <mergeCell ref="K3:K4"/>
    <mergeCell ref="B38:B39"/>
    <mergeCell ref="C38:D38"/>
    <mergeCell ref="E38:F38"/>
    <mergeCell ref="B3:C4"/>
    <mergeCell ref="E3:E4"/>
    <mergeCell ref="F3:F4"/>
    <mergeCell ref="G3:G4"/>
    <mergeCell ref="H3:H4"/>
    <mergeCell ref="B45:C46"/>
    <mergeCell ref="E45:E46"/>
    <mergeCell ref="F45:F46"/>
    <mergeCell ref="B63:D63"/>
    <mergeCell ref="J3:J4"/>
    <mergeCell ref="I3:I4"/>
    <mergeCell ref="G45:G46"/>
    <mergeCell ref="B96:D96"/>
    <mergeCell ref="E72:E74"/>
    <mergeCell ref="F72:F74"/>
    <mergeCell ref="G72:G74"/>
    <mergeCell ref="H72:H74"/>
    <mergeCell ref="K72:K74"/>
    <mergeCell ref="A70:J70"/>
    <mergeCell ref="B71:F71"/>
    <mergeCell ref="B72:C74"/>
    <mergeCell ref="D72:D74"/>
    <mergeCell ref="I72:I74"/>
    <mergeCell ref="J72:J74"/>
  </mergeCells>
  <hyperlinks>
    <hyperlink ref="A2" location="COVER!A1" display="BACK TO COVER"/>
    <hyperlink ref="A71" location="COVER!A1" display="BACK TO COVER"/>
  </hyperlinks>
  <pageMargins left="0.2" right="0.2" top="0.2" bottom="0.2" header="0.2" footer="0.2"/>
  <pageSetup paperSize="9" fitToWidth="2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"/>
  <sheetViews>
    <sheetView topLeftCell="A7" workbookViewId="0">
      <selection activeCell="E30" sqref="E30"/>
    </sheetView>
  </sheetViews>
  <sheetFormatPr defaultRowHeight="15"/>
  <cols>
    <col min="1" max="1" width="15" style="60" customWidth="1"/>
    <col min="2" max="2" width="23.42578125" customWidth="1"/>
    <col min="3" max="3" width="13.140625" customWidth="1"/>
    <col min="4" max="4" width="20.140625" customWidth="1"/>
    <col min="5" max="5" width="14.5703125" customWidth="1"/>
  </cols>
  <sheetData>
    <row r="1" spans="1:5" ht="15.75">
      <c r="B1" s="351" t="s">
        <v>174</v>
      </c>
      <c r="C1" s="351"/>
      <c r="D1" s="351"/>
      <c r="E1" s="351"/>
    </row>
    <row r="2" spans="1:5" ht="15.75">
      <c r="A2" s="178" t="s">
        <v>208</v>
      </c>
      <c r="B2" s="352" t="s">
        <v>103</v>
      </c>
      <c r="C2" s="352"/>
      <c r="D2" s="352"/>
      <c r="E2" s="352"/>
    </row>
    <row r="3" spans="1:5">
      <c r="B3" s="329" t="s">
        <v>80</v>
      </c>
      <c r="C3" s="329"/>
      <c r="D3" s="325" t="s">
        <v>230</v>
      </c>
      <c r="E3" s="325" t="s">
        <v>175</v>
      </c>
    </row>
    <row r="4" spans="1:5">
      <c r="B4" s="329"/>
      <c r="C4" s="329"/>
      <c r="D4" s="325"/>
      <c r="E4" s="325"/>
    </row>
    <row r="5" spans="1:5">
      <c r="B5" s="329"/>
      <c r="C5" s="329"/>
      <c r="D5" s="325"/>
      <c r="E5" s="325"/>
    </row>
    <row r="6" spans="1:5" ht="15.75">
      <c r="B6" s="49" t="str">
        <f>INDONESIA!B30</f>
        <v>LEO PERDANA</v>
      </c>
      <c r="C6" s="49" t="str">
        <f>INDONESIA!C30</f>
        <v>0211-082S</v>
      </c>
      <c r="D6" s="52">
        <f>INDONESIA!D30</f>
        <v>43616</v>
      </c>
      <c r="E6" s="52">
        <f>D6+3</f>
        <v>43619</v>
      </c>
    </row>
    <row r="7" spans="1:5" ht="15.75">
      <c r="B7" s="49" t="str">
        <f>INDONESIA!B31</f>
        <v>ST ISLAND</v>
      </c>
      <c r="C7" s="49" t="str">
        <f>INDONESIA!C31</f>
        <v>0212-032S</v>
      </c>
      <c r="D7" s="52">
        <f>INDONESIA!D31</f>
        <v>43623</v>
      </c>
      <c r="E7" s="52">
        <f t="shared" ref="E7:E19" si="0">D7+3</f>
        <v>43626</v>
      </c>
    </row>
    <row r="8" spans="1:5" ht="15.75">
      <c r="B8" s="49" t="str">
        <f>INDONESIA!B32</f>
        <v>LEO PERDANA</v>
      </c>
      <c r="C8" s="49" t="str">
        <f>INDONESIA!C32</f>
        <v>0213-083S</v>
      </c>
      <c r="D8" s="52">
        <f>INDONESIA!D32</f>
        <v>43630</v>
      </c>
      <c r="E8" s="52">
        <f t="shared" si="0"/>
        <v>43633</v>
      </c>
    </row>
    <row r="9" spans="1:5" ht="15.75">
      <c r="B9" s="49" t="str">
        <f>INDONESIA!B33</f>
        <v>ST ISLAND</v>
      </c>
      <c r="C9" s="49" t="str">
        <f>INDONESIA!C33</f>
        <v>0214-033S</v>
      </c>
      <c r="D9" s="52">
        <f>INDONESIA!D33</f>
        <v>43637</v>
      </c>
      <c r="E9" s="52">
        <f t="shared" si="0"/>
        <v>43640</v>
      </c>
    </row>
    <row r="10" spans="1:5" ht="15.75">
      <c r="B10" s="49" t="str">
        <f>INDONESIA!B34</f>
        <v>LEO PERDANA</v>
      </c>
      <c r="C10" s="49" t="str">
        <f>INDONESIA!C34</f>
        <v>0215-084S</v>
      </c>
      <c r="D10" s="52">
        <f>INDONESIA!D34</f>
        <v>43644</v>
      </c>
      <c r="E10" s="52">
        <f t="shared" si="0"/>
        <v>43647</v>
      </c>
    </row>
    <row r="11" spans="1:5" ht="15.75">
      <c r="B11" s="49" t="str">
        <f>INDONESIA!B35</f>
        <v>ST ISLAND</v>
      </c>
      <c r="C11" s="49" t="str">
        <f>INDONESIA!C35</f>
        <v>0216-034S</v>
      </c>
      <c r="D11" s="52">
        <f>INDONESIA!D35</f>
        <v>43651</v>
      </c>
      <c r="E11" s="52">
        <f t="shared" si="0"/>
        <v>43654</v>
      </c>
    </row>
    <row r="12" spans="1:5" ht="15.75">
      <c r="B12" s="49" t="str">
        <f>INDONESIA!B36</f>
        <v>LEO PERDANA</v>
      </c>
      <c r="C12" s="49" t="str">
        <f>INDONESIA!C36</f>
        <v>0217-085S</v>
      </c>
      <c r="D12" s="52">
        <f>INDONESIA!D36</f>
        <v>43658</v>
      </c>
      <c r="E12" s="52">
        <f t="shared" si="0"/>
        <v>43661</v>
      </c>
    </row>
    <row r="13" spans="1:5" ht="15.75">
      <c r="B13" s="49" t="str">
        <f>INDONESIA!B37</f>
        <v>ST ISLAND</v>
      </c>
      <c r="C13" s="49" t="str">
        <f>INDONESIA!C37</f>
        <v>0218-035S</v>
      </c>
      <c r="D13" s="52">
        <f>INDONESIA!D37</f>
        <v>43665</v>
      </c>
      <c r="E13" s="52">
        <f t="shared" si="0"/>
        <v>43668</v>
      </c>
    </row>
    <row r="14" spans="1:5" s="60" customFormat="1" ht="15.75">
      <c r="B14" s="49" t="str">
        <f>INDONESIA!B38</f>
        <v>LEO PERDANA</v>
      </c>
      <c r="C14" s="49" t="str">
        <f>INDONESIA!C38</f>
        <v>0219-086S</v>
      </c>
      <c r="D14" s="52">
        <f>INDONESIA!D38</f>
        <v>43672</v>
      </c>
      <c r="E14" s="52">
        <f t="shared" si="0"/>
        <v>43675</v>
      </c>
    </row>
    <row r="15" spans="1:5" s="60" customFormat="1" ht="15.75">
      <c r="B15" s="49" t="str">
        <f>INDONESIA!B39</f>
        <v>ST ISLAND</v>
      </c>
      <c r="C15" s="49" t="str">
        <f>INDONESIA!C39</f>
        <v>0220-036S</v>
      </c>
      <c r="D15" s="52">
        <f>INDONESIA!D39</f>
        <v>43679</v>
      </c>
      <c r="E15" s="52">
        <f t="shared" si="0"/>
        <v>43682</v>
      </c>
    </row>
    <row r="16" spans="1:5" s="60" customFormat="1" ht="15.75">
      <c r="B16" s="49" t="str">
        <f>INDONESIA!B40</f>
        <v>LEO PERDANA</v>
      </c>
      <c r="C16" s="49" t="str">
        <f>INDONESIA!C40</f>
        <v>0221-087S</v>
      </c>
      <c r="D16" s="52">
        <f>INDONESIA!D40</f>
        <v>43686</v>
      </c>
      <c r="E16" s="52">
        <f t="shared" si="0"/>
        <v>43689</v>
      </c>
    </row>
    <row r="17" spans="2:6" s="60" customFormat="1" ht="15.75">
      <c r="B17" s="49" t="str">
        <f>INDONESIA!B41</f>
        <v>ST ISLAND</v>
      </c>
      <c r="C17" s="49" t="str">
        <f>INDONESIA!C41</f>
        <v>0222-037S</v>
      </c>
      <c r="D17" s="52">
        <f>INDONESIA!D41</f>
        <v>43693</v>
      </c>
      <c r="E17" s="52">
        <f t="shared" si="0"/>
        <v>43696</v>
      </c>
    </row>
    <row r="18" spans="2:6" s="60" customFormat="1" ht="15.75">
      <c r="B18" s="49" t="str">
        <f>INDONESIA!B42</f>
        <v>LEO PERDANA</v>
      </c>
      <c r="C18" s="49" t="str">
        <f>INDONESIA!C42</f>
        <v>0223-088S</v>
      </c>
      <c r="D18" s="52">
        <f>INDONESIA!D42</f>
        <v>43700</v>
      </c>
      <c r="E18" s="52">
        <f t="shared" si="0"/>
        <v>43703</v>
      </c>
    </row>
    <row r="19" spans="2:6" s="60" customFormat="1" ht="15.75">
      <c r="B19" s="49" t="str">
        <f>INDONESIA!B43</f>
        <v>ST ISLAND</v>
      </c>
      <c r="C19" s="49" t="str">
        <f>INDONESIA!C43</f>
        <v>0224-038S</v>
      </c>
      <c r="D19" s="52">
        <f>INDONESIA!D43</f>
        <v>43707</v>
      </c>
      <c r="E19" s="52">
        <f t="shared" si="0"/>
        <v>43710</v>
      </c>
    </row>
    <row r="20" spans="2:6" ht="15.75">
      <c r="B20" s="162" t="s">
        <v>88</v>
      </c>
      <c r="C20" s="162"/>
      <c r="D20" s="162"/>
      <c r="E20" s="162"/>
      <c r="F20" s="72"/>
    </row>
    <row r="21" spans="2:6" ht="15.75">
      <c r="B21" s="163" t="s">
        <v>89</v>
      </c>
      <c r="C21" s="163"/>
      <c r="D21" s="163"/>
      <c r="E21" s="163"/>
      <c r="F21" s="61"/>
    </row>
    <row r="22" spans="2:6" ht="15.75" customHeight="1">
      <c r="B22" s="109" t="s">
        <v>90</v>
      </c>
      <c r="C22" s="292" t="s">
        <v>253</v>
      </c>
      <c r="D22" s="293"/>
      <c r="E22" s="353"/>
      <c r="F22" s="353"/>
    </row>
    <row r="23" spans="2:6" ht="15.75" customHeight="1">
      <c r="B23" s="98" t="s">
        <v>240</v>
      </c>
      <c r="C23" s="292" t="s">
        <v>259</v>
      </c>
      <c r="D23" s="293"/>
      <c r="E23" s="164"/>
      <c r="F23" s="164"/>
    </row>
    <row r="24" spans="2:6" ht="15.75" customHeight="1">
      <c r="B24" s="98" t="s">
        <v>128</v>
      </c>
      <c r="C24" s="292" t="s">
        <v>260</v>
      </c>
      <c r="D24" s="293"/>
      <c r="E24" s="132"/>
      <c r="F24" s="132"/>
    </row>
  </sheetData>
  <mergeCells count="9">
    <mergeCell ref="C23:D23"/>
    <mergeCell ref="C24:D24"/>
    <mergeCell ref="B1:E1"/>
    <mergeCell ref="B2:E2"/>
    <mergeCell ref="B3:C5"/>
    <mergeCell ref="D3:D5"/>
    <mergeCell ref="E3:E5"/>
    <mergeCell ref="C22:D22"/>
    <mergeCell ref="E22:F22"/>
  </mergeCells>
  <hyperlinks>
    <hyperlink ref="A2" location="COVER!A1" display="BACK TO COVER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2"/>
  <sheetViews>
    <sheetView topLeftCell="A28" workbookViewId="0">
      <selection activeCell="B11" sqref="B11"/>
    </sheetView>
  </sheetViews>
  <sheetFormatPr defaultRowHeight="15"/>
  <cols>
    <col min="1" max="1" width="15.42578125" style="60" customWidth="1"/>
    <col min="2" max="2" width="27.5703125" customWidth="1"/>
    <col min="3" max="3" width="13.5703125" customWidth="1"/>
    <col min="4" max="4" width="13.85546875" customWidth="1"/>
    <col min="5" max="5" width="14.85546875" customWidth="1"/>
    <col min="6" max="6" width="13.140625" customWidth="1"/>
  </cols>
  <sheetData>
    <row r="1" spans="1:6" ht="25.5">
      <c r="B1" s="165" t="s">
        <v>176</v>
      </c>
      <c r="C1" s="165"/>
      <c r="D1" s="165"/>
      <c r="E1" s="165"/>
      <c r="F1" s="132"/>
    </row>
    <row r="2" spans="1:6" ht="15.75">
      <c r="A2" s="178" t="s">
        <v>208</v>
      </c>
      <c r="B2" s="352" t="s">
        <v>161</v>
      </c>
      <c r="C2" s="352"/>
      <c r="D2" s="352"/>
      <c r="E2" s="352"/>
      <c r="F2" s="132"/>
    </row>
    <row r="3" spans="1:6">
      <c r="B3" s="329" t="s">
        <v>80</v>
      </c>
      <c r="C3" s="329"/>
      <c r="D3" s="325" t="s">
        <v>162</v>
      </c>
      <c r="E3" s="325" t="s">
        <v>177</v>
      </c>
      <c r="F3" s="325" t="s">
        <v>178</v>
      </c>
    </row>
    <row r="4" spans="1:6">
      <c r="B4" s="329"/>
      <c r="C4" s="329"/>
      <c r="D4" s="325"/>
      <c r="E4" s="325"/>
      <c r="F4" s="325"/>
    </row>
    <row r="5" spans="1:6">
      <c r="B5" s="329"/>
      <c r="C5" s="329"/>
      <c r="D5" s="325"/>
      <c r="E5" s="325"/>
      <c r="F5" s="325"/>
    </row>
    <row r="6" spans="1:6" ht="15.75">
      <c r="B6" s="42" t="str">
        <f>CHINA!B74</f>
        <v>POSEN</v>
      </c>
      <c r="C6" s="42" t="str">
        <f>CHINA!C74</f>
        <v>1905N</v>
      </c>
      <c r="D6" s="147">
        <f>CHINA!D74</f>
        <v>43620</v>
      </c>
      <c r="E6" s="147">
        <f>D6+8</f>
        <v>43628</v>
      </c>
      <c r="F6" s="147">
        <f>D6+9</f>
        <v>43629</v>
      </c>
    </row>
    <row r="7" spans="1:6" ht="15.75">
      <c r="B7" s="42" t="str">
        <f>CHINA!B75</f>
        <v>SKIP</v>
      </c>
      <c r="C7" s="42" t="str">
        <f>CHINA!C75</f>
        <v>SKIP</v>
      </c>
      <c r="D7" s="147">
        <f>CHINA!D75</f>
        <v>43627</v>
      </c>
      <c r="E7" s="147">
        <f t="shared" ref="E7:E16" si="0">D7+8</f>
        <v>43635</v>
      </c>
      <c r="F7" s="147">
        <f t="shared" ref="F7:F16" si="1">D7+9</f>
        <v>43636</v>
      </c>
    </row>
    <row r="8" spans="1:6" ht="15.75">
      <c r="B8" s="42" t="str">
        <f>CHINA!B76</f>
        <v>AS CONSTANTINA</v>
      </c>
      <c r="C8" s="42" t="str">
        <f>CHINA!C76</f>
        <v>1905N</v>
      </c>
      <c r="D8" s="147">
        <f>CHINA!D76</f>
        <v>43634</v>
      </c>
      <c r="E8" s="147">
        <f t="shared" si="0"/>
        <v>43642</v>
      </c>
      <c r="F8" s="147">
        <f t="shared" si="1"/>
        <v>43643</v>
      </c>
    </row>
    <row r="9" spans="1:6" ht="15.75">
      <c r="B9" s="42" t="str">
        <f>CHINA!B77</f>
        <v>AS COLUMBIA</v>
      </c>
      <c r="C9" s="42" t="str">
        <f>CHINA!C77</f>
        <v>0021N</v>
      </c>
      <c r="D9" s="147">
        <f>CHINA!D77</f>
        <v>43641</v>
      </c>
      <c r="E9" s="147">
        <f t="shared" si="0"/>
        <v>43649</v>
      </c>
      <c r="F9" s="147">
        <f t="shared" si="1"/>
        <v>43650</v>
      </c>
    </row>
    <row r="10" spans="1:6" ht="15.75">
      <c r="B10" s="42" t="str">
        <f>CHINA!B78</f>
        <v>NORTHERN VOLITION</v>
      </c>
      <c r="C10" s="42" t="str">
        <f>CHINA!C78</f>
        <v>1906N</v>
      </c>
      <c r="D10" s="147">
        <f>CHINA!D78</f>
        <v>43648</v>
      </c>
      <c r="E10" s="147">
        <f t="shared" si="0"/>
        <v>43656</v>
      </c>
      <c r="F10" s="147">
        <f t="shared" si="1"/>
        <v>43657</v>
      </c>
    </row>
    <row r="11" spans="1:6" ht="15.75">
      <c r="B11" s="42" t="str">
        <f>CHINA!B79</f>
        <v>POSEN</v>
      </c>
      <c r="C11" s="42" t="str">
        <f>CHINA!C79</f>
        <v>1906N</v>
      </c>
      <c r="D11" s="147">
        <f>CHINA!D79</f>
        <v>43655</v>
      </c>
      <c r="E11" s="147">
        <f t="shared" si="0"/>
        <v>43663</v>
      </c>
      <c r="F11" s="147">
        <f t="shared" si="1"/>
        <v>43664</v>
      </c>
    </row>
    <row r="12" spans="1:6" ht="15.75">
      <c r="B12" s="42" t="str">
        <f>CHINA!B80</f>
        <v>AS CONSTANTINA</v>
      </c>
      <c r="C12" s="42" t="str">
        <f>CHINA!C80</f>
        <v>1906N</v>
      </c>
      <c r="D12" s="147">
        <f>CHINA!D80</f>
        <v>43662</v>
      </c>
      <c r="E12" s="147">
        <f t="shared" si="0"/>
        <v>43670</v>
      </c>
      <c r="F12" s="147">
        <f t="shared" si="1"/>
        <v>43671</v>
      </c>
    </row>
    <row r="13" spans="1:6" ht="15.75">
      <c r="B13" s="42" t="str">
        <f>CHINA!B81</f>
        <v>AS COLUMBIA</v>
      </c>
      <c r="C13" s="42" t="str">
        <f>CHINA!C81</f>
        <v>0022N</v>
      </c>
      <c r="D13" s="147">
        <f>CHINA!D81</f>
        <v>43669</v>
      </c>
      <c r="E13" s="147">
        <f t="shared" si="0"/>
        <v>43677</v>
      </c>
      <c r="F13" s="147">
        <f t="shared" si="1"/>
        <v>43678</v>
      </c>
    </row>
    <row r="14" spans="1:6" ht="15.75">
      <c r="B14" s="42" t="str">
        <f>CHINA!B82</f>
        <v>NORTHERN VOLITION</v>
      </c>
      <c r="C14" s="42" t="str">
        <f>CHINA!C82</f>
        <v>1907N</v>
      </c>
      <c r="D14" s="147">
        <f>CHINA!D82</f>
        <v>43676</v>
      </c>
      <c r="E14" s="147">
        <f t="shared" si="0"/>
        <v>43684</v>
      </c>
      <c r="F14" s="147">
        <f t="shared" si="1"/>
        <v>43685</v>
      </c>
    </row>
    <row r="15" spans="1:6" s="60" customFormat="1" ht="15.75">
      <c r="B15" s="42" t="str">
        <f>CHINA!B83</f>
        <v>POSEN</v>
      </c>
      <c r="C15" s="42" t="str">
        <f>CHINA!C83</f>
        <v>1907N</v>
      </c>
      <c r="D15" s="147">
        <f>CHINA!D83</f>
        <v>43683</v>
      </c>
      <c r="E15" s="147">
        <f t="shared" si="0"/>
        <v>43691</v>
      </c>
      <c r="F15" s="147">
        <f t="shared" si="1"/>
        <v>43692</v>
      </c>
    </row>
    <row r="16" spans="1:6" s="60" customFormat="1" ht="15.75">
      <c r="B16" s="42" t="str">
        <f>CHINA!B84</f>
        <v>AS CONSTANTINA</v>
      </c>
      <c r="C16" s="42" t="str">
        <f>CHINA!C84</f>
        <v>1907N</v>
      </c>
      <c r="D16" s="147">
        <f>CHINA!D84</f>
        <v>43690</v>
      </c>
      <c r="E16" s="147">
        <f t="shared" si="0"/>
        <v>43698</v>
      </c>
      <c r="F16" s="147">
        <f t="shared" si="1"/>
        <v>43699</v>
      </c>
    </row>
    <row r="17" spans="2:7" ht="15.75">
      <c r="B17" s="77" t="s">
        <v>88</v>
      </c>
      <c r="C17" s="70"/>
      <c r="D17" s="71"/>
      <c r="E17" s="72"/>
      <c r="F17" s="72"/>
    </row>
    <row r="18" spans="2:7" ht="15.75">
      <c r="B18" s="35" t="s">
        <v>89</v>
      </c>
      <c r="C18" s="61"/>
      <c r="D18" s="61"/>
      <c r="E18" s="61"/>
      <c r="F18" s="61"/>
    </row>
    <row r="19" spans="2:7" ht="15.75">
      <c r="B19" s="345" t="s">
        <v>91</v>
      </c>
      <c r="C19" s="345"/>
      <c r="D19" s="345"/>
      <c r="E19" s="353"/>
      <c r="F19" s="353"/>
    </row>
    <row r="20" spans="2:7" ht="15.75">
      <c r="B20" s="32" t="s">
        <v>90</v>
      </c>
      <c r="C20" s="50" t="s">
        <v>93</v>
      </c>
      <c r="D20" s="50" t="s">
        <v>94</v>
      </c>
      <c r="E20" s="164"/>
      <c r="F20" s="164"/>
    </row>
    <row r="21" spans="2:7" ht="15.75">
      <c r="B21" s="50" t="s">
        <v>95</v>
      </c>
      <c r="C21" s="50" t="s">
        <v>165</v>
      </c>
      <c r="D21" s="50" t="s">
        <v>165</v>
      </c>
      <c r="E21" s="164"/>
      <c r="F21" s="164"/>
    </row>
    <row r="22" spans="2:7" ht="15.75">
      <c r="B22" s="50" t="s">
        <v>98</v>
      </c>
      <c r="C22" s="50" t="s">
        <v>166</v>
      </c>
      <c r="D22" s="50" t="s">
        <v>100</v>
      </c>
      <c r="E22" s="132"/>
      <c r="F22" s="132"/>
    </row>
    <row r="24" spans="2:7" ht="25.5">
      <c r="B24" s="165" t="s">
        <v>179</v>
      </c>
      <c r="C24" s="165"/>
      <c r="D24" s="165"/>
      <c r="E24" s="165"/>
      <c r="F24" s="165"/>
      <c r="G24" s="165"/>
    </row>
    <row r="25" spans="2:7" ht="15.75">
      <c r="B25" s="146" t="s">
        <v>180</v>
      </c>
      <c r="C25" s="146"/>
      <c r="D25" s="146"/>
      <c r="E25" s="146"/>
      <c r="F25" s="146"/>
      <c r="G25" s="146"/>
    </row>
    <row r="26" spans="2:7">
      <c r="B26" s="329" t="s">
        <v>80</v>
      </c>
      <c r="C26" s="329"/>
      <c r="D26" s="325" t="s">
        <v>162</v>
      </c>
      <c r="E26" s="325" t="s">
        <v>181</v>
      </c>
      <c r="F26" s="325" t="s">
        <v>178</v>
      </c>
      <c r="G26" s="325" t="s">
        <v>177</v>
      </c>
    </row>
    <row r="27" spans="2:7">
      <c r="B27" s="329"/>
      <c r="C27" s="329"/>
      <c r="D27" s="325"/>
      <c r="E27" s="325"/>
      <c r="F27" s="325"/>
      <c r="G27" s="325"/>
    </row>
    <row r="28" spans="2:7">
      <c r="B28" s="329"/>
      <c r="C28" s="329"/>
      <c r="D28" s="325"/>
      <c r="E28" s="325"/>
      <c r="F28" s="325"/>
      <c r="G28" s="325"/>
    </row>
    <row r="29" spans="2:7" ht="15.75">
      <c r="B29" s="166" t="s">
        <v>311</v>
      </c>
      <c r="C29" s="43" t="s">
        <v>266</v>
      </c>
      <c r="D29" s="142">
        <v>43620</v>
      </c>
      <c r="E29" s="142">
        <f>D29+6</f>
        <v>43626</v>
      </c>
      <c r="F29" s="147">
        <f t="shared" ref="F29" si="2">D29+8</f>
        <v>43628</v>
      </c>
      <c r="G29" s="147">
        <f t="shared" ref="G29:G32" si="3">D29+8</f>
        <v>43628</v>
      </c>
    </row>
    <row r="30" spans="2:7" ht="15.75">
      <c r="B30" s="43" t="s">
        <v>182</v>
      </c>
      <c r="C30" s="43" t="s">
        <v>323</v>
      </c>
      <c r="D30" s="142">
        <f t="shared" ref="D30:D41" si="4">D29+7</f>
        <v>43627</v>
      </c>
      <c r="E30" s="142">
        <f t="shared" ref="E30:E33" si="5">D30+6</f>
        <v>43633</v>
      </c>
      <c r="F30" s="147">
        <f>D30+7</f>
        <v>43634</v>
      </c>
      <c r="G30" s="147">
        <f t="shared" si="3"/>
        <v>43635</v>
      </c>
    </row>
    <row r="31" spans="2:7" ht="15.75">
      <c r="B31" s="166" t="s">
        <v>205</v>
      </c>
      <c r="C31" s="43" t="s">
        <v>324</v>
      </c>
      <c r="D31" s="147">
        <f t="shared" si="4"/>
        <v>43634</v>
      </c>
      <c r="E31" s="142">
        <f t="shared" si="5"/>
        <v>43640</v>
      </c>
      <c r="F31" s="147">
        <f>D31+8</f>
        <v>43642</v>
      </c>
      <c r="G31" s="147">
        <f t="shared" si="3"/>
        <v>43642</v>
      </c>
    </row>
    <row r="32" spans="2:7" ht="15.75">
      <c r="B32" s="166" t="s">
        <v>311</v>
      </c>
      <c r="C32" s="43" t="s">
        <v>267</v>
      </c>
      <c r="D32" s="142">
        <f t="shared" si="4"/>
        <v>43641</v>
      </c>
      <c r="E32" s="142">
        <f t="shared" si="5"/>
        <v>43647</v>
      </c>
      <c r="F32" s="147">
        <f>D32+8</f>
        <v>43649</v>
      </c>
      <c r="G32" s="147">
        <f t="shared" si="3"/>
        <v>43649</v>
      </c>
    </row>
    <row r="33" spans="2:7" ht="15.75">
      <c r="B33" s="43" t="s">
        <v>182</v>
      </c>
      <c r="C33" s="43" t="s">
        <v>325</v>
      </c>
      <c r="D33" s="142">
        <f t="shared" si="4"/>
        <v>43648</v>
      </c>
      <c r="E33" s="142">
        <f t="shared" si="5"/>
        <v>43654</v>
      </c>
      <c r="F33" s="147">
        <f>D33+8</f>
        <v>43656</v>
      </c>
      <c r="G33" s="147">
        <f t="shared" ref="G33:G41" si="6">D33+8</f>
        <v>43656</v>
      </c>
    </row>
    <row r="34" spans="2:7" ht="15.6" customHeight="1">
      <c r="B34" s="166" t="s">
        <v>205</v>
      </c>
      <c r="C34" s="43" t="s">
        <v>326</v>
      </c>
      <c r="D34" s="142">
        <f t="shared" si="4"/>
        <v>43655</v>
      </c>
      <c r="E34" s="142">
        <f>D34+5</f>
        <v>43660</v>
      </c>
      <c r="F34" s="147">
        <f>D34+7</f>
        <v>43662</v>
      </c>
      <c r="G34" s="147">
        <f t="shared" si="6"/>
        <v>43663</v>
      </c>
    </row>
    <row r="35" spans="2:7" ht="15.75">
      <c r="B35" s="166" t="s">
        <v>311</v>
      </c>
      <c r="C35" s="43" t="s">
        <v>327</v>
      </c>
      <c r="D35" s="142">
        <f t="shared" si="4"/>
        <v>43662</v>
      </c>
      <c r="E35" s="142">
        <f t="shared" ref="E35:E41" si="7">D35+5</f>
        <v>43667</v>
      </c>
      <c r="F35" s="147">
        <f t="shared" ref="F35:F41" si="8">D35+7</f>
        <v>43669</v>
      </c>
      <c r="G35" s="147">
        <f t="shared" si="6"/>
        <v>43670</v>
      </c>
    </row>
    <row r="36" spans="2:7" s="60" customFormat="1" ht="15.75">
      <c r="B36" s="43" t="s">
        <v>182</v>
      </c>
      <c r="C36" s="43" t="s">
        <v>328</v>
      </c>
      <c r="D36" s="142">
        <f t="shared" si="4"/>
        <v>43669</v>
      </c>
      <c r="E36" s="142">
        <f t="shared" si="7"/>
        <v>43674</v>
      </c>
      <c r="F36" s="147">
        <f t="shared" si="8"/>
        <v>43676</v>
      </c>
      <c r="G36" s="147">
        <f t="shared" si="6"/>
        <v>43677</v>
      </c>
    </row>
    <row r="37" spans="2:7" s="60" customFormat="1" ht="15.75">
      <c r="B37" s="166" t="s">
        <v>205</v>
      </c>
      <c r="C37" s="43" t="s">
        <v>273</v>
      </c>
      <c r="D37" s="142">
        <f t="shared" si="4"/>
        <v>43676</v>
      </c>
      <c r="E37" s="142">
        <f t="shared" si="7"/>
        <v>43681</v>
      </c>
      <c r="F37" s="147">
        <f t="shared" si="8"/>
        <v>43683</v>
      </c>
      <c r="G37" s="147">
        <f t="shared" si="6"/>
        <v>43684</v>
      </c>
    </row>
    <row r="38" spans="2:7" s="60" customFormat="1" ht="15.75">
      <c r="B38" s="166" t="s">
        <v>311</v>
      </c>
      <c r="C38" s="43" t="s">
        <v>329</v>
      </c>
      <c r="D38" s="142">
        <f t="shared" si="4"/>
        <v>43683</v>
      </c>
      <c r="E38" s="142">
        <f t="shared" si="7"/>
        <v>43688</v>
      </c>
      <c r="F38" s="147">
        <f t="shared" si="8"/>
        <v>43690</v>
      </c>
      <c r="G38" s="147">
        <f t="shared" si="6"/>
        <v>43691</v>
      </c>
    </row>
    <row r="39" spans="2:7" s="60" customFormat="1" ht="15.6" customHeight="1">
      <c r="B39" s="43" t="s">
        <v>182</v>
      </c>
      <c r="C39" s="43" t="s">
        <v>330</v>
      </c>
      <c r="D39" s="142">
        <f t="shared" si="4"/>
        <v>43690</v>
      </c>
      <c r="E39" s="142">
        <f t="shared" si="7"/>
        <v>43695</v>
      </c>
      <c r="F39" s="147">
        <f t="shared" si="8"/>
        <v>43697</v>
      </c>
      <c r="G39" s="147">
        <f t="shared" si="6"/>
        <v>43698</v>
      </c>
    </row>
    <row r="40" spans="2:7" ht="15.75">
      <c r="B40" s="166" t="s">
        <v>205</v>
      </c>
      <c r="C40" s="43" t="s">
        <v>274</v>
      </c>
      <c r="D40" s="142">
        <f t="shared" si="4"/>
        <v>43697</v>
      </c>
      <c r="E40" s="142">
        <f t="shared" si="7"/>
        <v>43702</v>
      </c>
      <c r="F40" s="147">
        <f t="shared" si="8"/>
        <v>43704</v>
      </c>
      <c r="G40" s="147">
        <f t="shared" si="6"/>
        <v>43705</v>
      </c>
    </row>
    <row r="41" spans="2:7" ht="15.75">
      <c r="B41" s="166" t="s">
        <v>311</v>
      </c>
      <c r="C41" s="43" t="s">
        <v>331</v>
      </c>
      <c r="D41" s="142">
        <f t="shared" si="4"/>
        <v>43704</v>
      </c>
      <c r="E41" s="142">
        <f t="shared" si="7"/>
        <v>43709</v>
      </c>
      <c r="F41" s="147">
        <f t="shared" si="8"/>
        <v>43711</v>
      </c>
      <c r="G41" s="147">
        <f t="shared" si="6"/>
        <v>43712</v>
      </c>
    </row>
    <row r="42" spans="2:7" ht="15.75">
      <c r="B42" s="77" t="s">
        <v>88</v>
      </c>
      <c r="C42" s="70"/>
      <c r="D42" s="71"/>
      <c r="E42" s="72"/>
      <c r="F42" s="72"/>
      <c r="G42" s="69"/>
    </row>
    <row r="43" spans="2:7" ht="15.75">
      <c r="B43" s="35" t="s">
        <v>89</v>
      </c>
      <c r="C43" s="61"/>
      <c r="D43" s="61"/>
      <c r="E43" s="60"/>
      <c r="F43" s="60"/>
      <c r="G43" s="60"/>
    </row>
    <row r="44" spans="2:7" ht="15.75">
      <c r="B44" s="345" t="s">
        <v>91</v>
      </c>
      <c r="C44" s="345"/>
      <c r="D44" s="345"/>
      <c r="E44" s="60"/>
      <c r="F44" s="60"/>
      <c r="G44" s="60"/>
    </row>
    <row r="45" spans="2:7" ht="15.75">
      <c r="B45" s="32" t="s">
        <v>90</v>
      </c>
      <c r="C45" s="50" t="s">
        <v>93</v>
      </c>
      <c r="D45" s="50" t="s">
        <v>94</v>
      </c>
      <c r="E45" s="60"/>
      <c r="F45" s="60"/>
      <c r="G45" s="60"/>
    </row>
    <row r="46" spans="2:7" ht="15.75">
      <c r="B46" s="50" t="s">
        <v>95</v>
      </c>
      <c r="C46" s="50" t="s">
        <v>183</v>
      </c>
      <c r="D46" s="50" t="str">
        <f>C46</f>
        <v>22:00 (Mon)</v>
      </c>
      <c r="E46" s="60"/>
      <c r="F46" s="60"/>
      <c r="G46" s="60"/>
    </row>
    <row r="47" spans="2:7" ht="15.75">
      <c r="B47" s="50" t="s">
        <v>98</v>
      </c>
      <c r="C47" s="50" t="s">
        <v>184</v>
      </c>
      <c r="D47" s="50" t="s">
        <v>100</v>
      </c>
      <c r="E47" s="60"/>
      <c r="F47" s="60"/>
      <c r="G47" s="60"/>
    </row>
    <row r="49" spans="2:3" ht="15.75">
      <c r="B49" s="145"/>
      <c r="C49" s="145"/>
    </row>
    <row r="50" spans="2:3" ht="15.75">
      <c r="B50" s="210"/>
      <c r="C50" s="210"/>
    </row>
    <row r="51" spans="2:3" ht="14.45" customHeight="1"/>
    <row r="52" spans="2:3" ht="14.45" customHeight="1"/>
    <row r="53" spans="2:3" ht="14.45" customHeight="1"/>
    <row r="71" spans="2:3" s="60" customFormat="1"/>
    <row r="72" spans="2:3" s="60" customFormat="1"/>
    <row r="73" spans="2:3" s="60" customFormat="1"/>
    <row r="74" spans="2:3" s="60" customFormat="1"/>
    <row r="75" spans="2:3" s="60" customFormat="1"/>
    <row r="76" spans="2:3" ht="15" customHeight="1">
      <c r="B76" s="79"/>
      <c r="C76" s="79"/>
    </row>
    <row r="77" spans="2:3" ht="15.75">
      <c r="B77" s="69"/>
      <c r="C77" s="69"/>
    </row>
    <row r="78" spans="2:3" ht="15.75">
      <c r="B78" s="132"/>
      <c r="C78" s="132"/>
    </row>
    <row r="79" spans="2:3" ht="15.75">
      <c r="B79" s="132"/>
      <c r="C79" s="132"/>
    </row>
    <row r="80" spans="2:3" ht="15.75">
      <c r="B80" s="132"/>
      <c r="C80" s="132"/>
    </row>
    <row r="81" spans="2:3" ht="15.75">
      <c r="B81" s="132"/>
      <c r="C81" s="132"/>
    </row>
    <row r="82" spans="2:3" ht="15.75">
      <c r="B82" s="132"/>
      <c r="C82" s="132"/>
    </row>
  </sheetData>
  <mergeCells count="13">
    <mergeCell ref="B2:E2"/>
    <mergeCell ref="B3:C5"/>
    <mergeCell ref="D3:D5"/>
    <mergeCell ref="E3:E5"/>
    <mergeCell ref="F3:F5"/>
    <mergeCell ref="G26:G28"/>
    <mergeCell ref="B44:D44"/>
    <mergeCell ref="B19:D19"/>
    <mergeCell ref="E19:F19"/>
    <mergeCell ref="B26:C28"/>
    <mergeCell ref="D26:D28"/>
    <mergeCell ref="E26:E28"/>
    <mergeCell ref="F26:F28"/>
  </mergeCells>
  <hyperlinks>
    <hyperlink ref="A2" location="COVER!A1" display="BACK TO COVER"/>
  </hyperlinks>
  <pageMargins left="0.7" right="0.7" top="0.75" bottom="0.75" header="0.3" footer="0.3"/>
  <pageSetup paperSize="9" scale="88" fitToWidth="2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3"/>
  <sheetViews>
    <sheetView topLeftCell="A4" workbookViewId="0">
      <selection activeCell="D7" sqref="D7"/>
    </sheetView>
  </sheetViews>
  <sheetFormatPr defaultRowHeight="15"/>
  <cols>
    <col min="1" max="1" width="15" style="60" customWidth="1"/>
    <col min="2" max="2" width="28.42578125" customWidth="1"/>
    <col min="3" max="3" width="12.42578125" customWidth="1"/>
    <col min="4" max="4" width="16.85546875" customWidth="1"/>
    <col min="5" max="5" width="12.85546875" customWidth="1"/>
    <col min="6" max="6" width="13.140625" customWidth="1"/>
  </cols>
  <sheetData>
    <row r="1" spans="1:6" ht="25.5">
      <c r="B1" s="354" t="s">
        <v>185</v>
      </c>
      <c r="C1" s="354"/>
      <c r="D1" s="354"/>
      <c r="E1" s="354"/>
      <c r="F1" s="354"/>
    </row>
    <row r="2" spans="1:6" ht="15.75">
      <c r="A2" s="178" t="s">
        <v>208</v>
      </c>
      <c r="B2" s="344" t="s">
        <v>180</v>
      </c>
      <c r="C2" s="344"/>
      <c r="D2" s="344"/>
      <c r="E2" s="344"/>
      <c r="F2" s="344"/>
    </row>
    <row r="3" spans="1:6">
      <c r="B3" s="329" t="s">
        <v>80</v>
      </c>
      <c r="C3" s="329"/>
      <c r="D3" s="325" t="s">
        <v>188</v>
      </c>
      <c r="E3" s="325" t="s">
        <v>186</v>
      </c>
      <c r="F3" s="325" t="s">
        <v>187</v>
      </c>
    </row>
    <row r="4" spans="1:6">
      <c r="B4" s="329"/>
      <c r="C4" s="329"/>
      <c r="D4" s="325"/>
      <c r="E4" s="325"/>
      <c r="F4" s="325"/>
    </row>
    <row r="5" spans="1:6">
      <c r="B5" s="329"/>
      <c r="C5" s="329"/>
      <c r="D5" s="325"/>
      <c r="E5" s="325"/>
      <c r="F5" s="325"/>
    </row>
    <row r="6" spans="1:6" ht="15.75">
      <c r="B6" s="43" t="s">
        <v>182</v>
      </c>
      <c r="C6" s="166" t="s">
        <v>312</v>
      </c>
      <c r="D6" s="142">
        <v>43620</v>
      </c>
      <c r="E6" s="142">
        <f>D6+6</f>
        <v>43626</v>
      </c>
      <c r="F6" s="147">
        <f>D6+3</f>
        <v>43623</v>
      </c>
    </row>
    <row r="7" spans="1:6" ht="15.75" customHeight="1">
      <c r="B7" s="166" t="s">
        <v>205</v>
      </c>
      <c r="C7" s="166" t="s">
        <v>313</v>
      </c>
      <c r="D7" s="147">
        <f t="shared" ref="D7:D18" si="0">D6+7</f>
        <v>43627</v>
      </c>
      <c r="E7" s="142">
        <f t="shared" ref="E7:E10" si="1">D7+3</f>
        <v>43630</v>
      </c>
      <c r="F7" s="147">
        <f>D7+2</f>
        <v>43629</v>
      </c>
    </row>
    <row r="8" spans="1:6" ht="15.75" customHeight="1">
      <c r="B8" s="166" t="s">
        <v>311</v>
      </c>
      <c r="C8" s="166" t="s">
        <v>314</v>
      </c>
      <c r="D8" s="142">
        <f t="shared" si="0"/>
        <v>43634</v>
      </c>
      <c r="E8" s="142">
        <f t="shared" si="1"/>
        <v>43637</v>
      </c>
      <c r="F8" s="147">
        <f t="shared" ref="F8" si="2">D8+2</f>
        <v>43636</v>
      </c>
    </row>
    <row r="9" spans="1:6" ht="15.75">
      <c r="B9" s="43" t="s">
        <v>182</v>
      </c>
      <c r="C9" s="166" t="s">
        <v>315</v>
      </c>
      <c r="D9" s="142">
        <f t="shared" si="0"/>
        <v>43641</v>
      </c>
      <c r="E9" s="142">
        <f t="shared" si="1"/>
        <v>43644</v>
      </c>
      <c r="F9" s="147">
        <f t="shared" ref="F9:F18" si="3">D9+2</f>
        <v>43643</v>
      </c>
    </row>
    <row r="10" spans="1:6" ht="15.6" customHeight="1">
      <c r="B10" s="166" t="s">
        <v>205</v>
      </c>
      <c r="C10" s="166" t="s">
        <v>316</v>
      </c>
      <c r="D10" s="142">
        <f t="shared" si="0"/>
        <v>43648</v>
      </c>
      <c r="E10" s="142">
        <f t="shared" si="1"/>
        <v>43651</v>
      </c>
      <c r="F10" s="147">
        <f t="shared" si="3"/>
        <v>43650</v>
      </c>
    </row>
    <row r="11" spans="1:6" ht="15.75">
      <c r="B11" s="166" t="s">
        <v>311</v>
      </c>
      <c r="C11" s="166" t="s">
        <v>317</v>
      </c>
      <c r="D11" s="142">
        <f t="shared" si="0"/>
        <v>43655</v>
      </c>
      <c r="E11" s="142">
        <f t="shared" ref="E11:E18" si="4">D11+3</f>
        <v>43658</v>
      </c>
      <c r="F11" s="147">
        <f t="shared" si="3"/>
        <v>43657</v>
      </c>
    </row>
    <row r="12" spans="1:6" ht="15.75">
      <c r="B12" s="43" t="s">
        <v>182</v>
      </c>
      <c r="C12" s="166" t="s">
        <v>318</v>
      </c>
      <c r="D12" s="142">
        <f t="shared" si="0"/>
        <v>43662</v>
      </c>
      <c r="E12" s="142">
        <f t="shared" si="4"/>
        <v>43665</v>
      </c>
      <c r="F12" s="147">
        <f t="shared" si="3"/>
        <v>43664</v>
      </c>
    </row>
    <row r="13" spans="1:6" s="60" customFormat="1" ht="15.75">
      <c r="B13" s="166" t="s">
        <v>205</v>
      </c>
      <c r="C13" s="166" t="s">
        <v>257</v>
      </c>
      <c r="D13" s="142">
        <f t="shared" si="0"/>
        <v>43669</v>
      </c>
      <c r="E13" s="142">
        <f t="shared" si="4"/>
        <v>43672</v>
      </c>
      <c r="F13" s="147">
        <f t="shared" si="3"/>
        <v>43671</v>
      </c>
    </row>
    <row r="14" spans="1:6" s="60" customFormat="1" ht="15.75">
      <c r="B14" s="166" t="s">
        <v>311</v>
      </c>
      <c r="C14" s="166" t="s">
        <v>319</v>
      </c>
      <c r="D14" s="142">
        <f t="shared" si="0"/>
        <v>43676</v>
      </c>
      <c r="E14" s="142">
        <f t="shared" si="4"/>
        <v>43679</v>
      </c>
      <c r="F14" s="147">
        <f t="shared" si="3"/>
        <v>43678</v>
      </c>
    </row>
    <row r="15" spans="1:6" s="60" customFormat="1" ht="15.75">
      <c r="B15" s="43" t="s">
        <v>182</v>
      </c>
      <c r="C15" s="166" t="s">
        <v>321</v>
      </c>
      <c r="D15" s="142">
        <f t="shared" si="0"/>
        <v>43683</v>
      </c>
      <c r="E15" s="142">
        <f t="shared" si="4"/>
        <v>43686</v>
      </c>
      <c r="F15" s="147">
        <f t="shared" si="3"/>
        <v>43685</v>
      </c>
    </row>
    <row r="16" spans="1:6" s="60" customFormat="1" ht="15.75">
      <c r="B16" s="166" t="s">
        <v>205</v>
      </c>
      <c r="C16" s="166" t="s">
        <v>272</v>
      </c>
      <c r="D16" s="142">
        <f t="shared" si="0"/>
        <v>43690</v>
      </c>
      <c r="E16" s="142">
        <f t="shared" si="4"/>
        <v>43693</v>
      </c>
      <c r="F16" s="147">
        <f t="shared" si="3"/>
        <v>43692</v>
      </c>
    </row>
    <row r="17" spans="2:6" ht="15.75">
      <c r="B17" s="166" t="s">
        <v>311</v>
      </c>
      <c r="C17" s="166" t="s">
        <v>320</v>
      </c>
      <c r="D17" s="142">
        <f t="shared" si="0"/>
        <v>43697</v>
      </c>
      <c r="E17" s="142">
        <f t="shared" si="4"/>
        <v>43700</v>
      </c>
      <c r="F17" s="147">
        <f t="shared" si="3"/>
        <v>43699</v>
      </c>
    </row>
    <row r="18" spans="2:6" ht="15.75" customHeight="1">
      <c r="B18" s="43" t="s">
        <v>182</v>
      </c>
      <c r="C18" s="166" t="s">
        <v>322</v>
      </c>
      <c r="D18" s="142">
        <f t="shared" si="0"/>
        <v>43704</v>
      </c>
      <c r="E18" s="142">
        <f t="shared" si="4"/>
        <v>43707</v>
      </c>
      <c r="F18" s="147">
        <f t="shared" si="3"/>
        <v>43706</v>
      </c>
    </row>
    <row r="19" spans="2:6" ht="15.75">
      <c r="B19" s="77" t="s">
        <v>88</v>
      </c>
      <c r="C19" s="70"/>
      <c r="D19" s="71"/>
      <c r="E19" s="72"/>
      <c r="F19" s="72"/>
    </row>
    <row r="20" spans="2:6" ht="15.75">
      <c r="B20" s="35" t="s">
        <v>89</v>
      </c>
      <c r="C20" s="61"/>
      <c r="D20" s="61"/>
      <c r="E20" s="167"/>
      <c r="F20" s="168"/>
    </row>
    <row r="21" spans="2:6" ht="15.75">
      <c r="B21" s="345" t="s">
        <v>91</v>
      </c>
      <c r="C21" s="345"/>
      <c r="D21" s="345"/>
      <c r="E21" s="167"/>
      <c r="F21" s="168"/>
    </row>
    <row r="22" spans="2:6" ht="15.75">
      <c r="B22" s="32" t="s">
        <v>90</v>
      </c>
      <c r="C22" s="50" t="s">
        <v>93</v>
      </c>
      <c r="D22" s="50" t="s">
        <v>94</v>
      </c>
      <c r="E22" s="60"/>
      <c r="F22" s="60"/>
    </row>
    <row r="23" spans="2:6" ht="15.75">
      <c r="B23" s="50" t="s">
        <v>95</v>
      </c>
      <c r="C23" s="50" t="s">
        <v>183</v>
      </c>
      <c r="D23" s="50" t="str">
        <f>C23</f>
        <v>22:00 (Mon)</v>
      </c>
      <c r="E23" s="60"/>
      <c r="F23" s="60"/>
    </row>
    <row r="24" spans="2:6" ht="15.75">
      <c r="B24" s="50" t="s">
        <v>98</v>
      </c>
      <c r="C24" s="50" t="s">
        <v>184</v>
      </c>
      <c r="D24" s="50" t="s">
        <v>100</v>
      </c>
      <c r="E24" s="60"/>
      <c r="F24" s="60"/>
    </row>
    <row r="26" spans="2:6" ht="25.5">
      <c r="B26" s="355" t="s">
        <v>238</v>
      </c>
      <c r="C26" s="355"/>
      <c r="D26" s="355"/>
      <c r="E26" s="355"/>
    </row>
    <row r="27" spans="2:6">
      <c r="B27" s="356" t="s">
        <v>180</v>
      </c>
      <c r="C27" s="356"/>
      <c r="D27" s="356"/>
      <c r="E27" s="356"/>
    </row>
    <row r="28" spans="2:6">
      <c r="B28" s="329" t="s">
        <v>80</v>
      </c>
      <c r="C28" s="329"/>
      <c r="D28" s="325" t="s">
        <v>188</v>
      </c>
      <c r="E28" s="325" t="s">
        <v>187</v>
      </c>
    </row>
    <row r="29" spans="2:6">
      <c r="B29" s="329"/>
      <c r="C29" s="329"/>
      <c r="D29" s="325"/>
      <c r="E29" s="325"/>
    </row>
    <row r="30" spans="2:6">
      <c r="B30" s="329"/>
      <c r="C30" s="329"/>
      <c r="D30" s="325"/>
      <c r="E30" s="325"/>
    </row>
    <row r="31" spans="2:6" s="60" customFormat="1" ht="15.75">
      <c r="B31" s="203" t="s">
        <v>251</v>
      </c>
      <c r="C31" s="203" t="s">
        <v>401</v>
      </c>
      <c r="D31" s="142">
        <v>43706</v>
      </c>
      <c r="E31" s="142">
        <f t="shared" ref="E31:E44" si="5">D31+2</f>
        <v>43708</v>
      </c>
    </row>
    <row r="32" spans="2:6" s="60" customFormat="1" ht="15.75">
      <c r="B32" s="203" t="s">
        <v>402</v>
      </c>
      <c r="C32" s="203" t="s">
        <v>403</v>
      </c>
      <c r="D32" s="142">
        <v>43713</v>
      </c>
      <c r="E32" s="142">
        <f t="shared" si="5"/>
        <v>43715</v>
      </c>
    </row>
    <row r="33" spans="2:5" s="60" customFormat="1" ht="15.75">
      <c r="B33" s="203" t="s">
        <v>295</v>
      </c>
      <c r="C33" s="203" t="s">
        <v>404</v>
      </c>
      <c r="D33" s="142">
        <v>43720</v>
      </c>
      <c r="E33" s="142">
        <f t="shared" si="5"/>
        <v>43722</v>
      </c>
    </row>
    <row r="34" spans="2:5" s="60" customFormat="1" ht="15.75">
      <c r="B34" s="203" t="s">
        <v>250</v>
      </c>
      <c r="C34" s="203" t="s">
        <v>405</v>
      </c>
      <c r="D34" s="142">
        <v>43727</v>
      </c>
      <c r="E34" s="142">
        <f t="shared" si="5"/>
        <v>43729</v>
      </c>
    </row>
    <row r="35" spans="2:5" s="60" customFormat="1" ht="15.75">
      <c r="B35" s="203" t="s">
        <v>251</v>
      </c>
      <c r="C35" s="203" t="s">
        <v>406</v>
      </c>
      <c r="D35" s="142">
        <v>43734</v>
      </c>
      <c r="E35" s="142">
        <f t="shared" si="5"/>
        <v>43736</v>
      </c>
    </row>
    <row r="36" spans="2:5" s="60" customFormat="1" ht="15.75">
      <c r="B36" s="203" t="s">
        <v>402</v>
      </c>
      <c r="C36" s="203" t="s">
        <v>407</v>
      </c>
      <c r="D36" s="142">
        <v>43741</v>
      </c>
      <c r="E36" s="142">
        <f t="shared" si="5"/>
        <v>43743</v>
      </c>
    </row>
    <row r="37" spans="2:5" s="60" customFormat="1" ht="15.75">
      <c r="B37" s="203" t="s">
        <v>295</v>
      </c>
      <c r="C37" s="203" t="s">
        <v>408</v>
      </c>
      <c r="D37" s="142">
        <v>43748</v>
      </c>
      <c r="E37" s="142">
        <f t="shared" si="5"/>
        <v>43750</v>
      </c>
    </row>
    <row r="38" spans="2:5" s="60" customFormat="1" ht="15.75">
      <c r="B38" s="203" t="s">
        <v>250</v>
      </c>
      <c r="C38" s="203" t="s">
        <v>409</v>
      </c>
      <c r="D38" s="142">
        <v>43755</v>
      </c>
      <c r="E38" s="142">
        <f t="shared" si="5"/>
        <v>43757</v>
      </c>
    </row>
    <row r="39" spans="2:5" s="60" customFormat="1" ht="15.75">
      <c r="B39" s="203" t="s">
        <v>251</v>
      </c>
      <c r="C39" s="203" t="s">
        <v>410</v>
      </c>
      <c r="D39" s="142">
        <v>43762</v>
      </c>
      <c r="E39" s="142">
        <f t="shared" si="5"/>
        <v>43764</v>
      </c>
    </row>
    <row r="40" spans="2:5" s="60" customFormat="1" ht="15.75">
      <c r="B40" s="203" t="s">
        <v>402</v>
      </c>
      <c r="C40" s="203" t="s">
        <v>411</v>
      </c>
      <c r="D40" s="142">
        <v>43769</v>
      </c>
      <c r="E40" s="142">
        <f t="shared" si="5"/>
        <v>43771</v>
      </c>
    </row>
    <row r="41" spans="2:5" s="60" customFormat="1" ht="15.75">
      <c r="B41" s="203" t="s">
        <v>295</v>
      </c>
      <c r="C41" s="203" t="s">
        <v>412</v>
      </c>
      <c r="D41" s="142">
        <v>43776</v>
      </c>
      <c r="E41" s="142">
        <f t="shared" si="5"/>
        <v>43778</v>
      </c>
    </row>
    <row r="42" spans="2:5" s="60" customFormat="1" ht="15.75">
      <c r="B42" s="203" t="s">
        <v>250</v>
      </c>
      <c r="C42" s="203" t="s">
        <v>413</v>
      </c>
      <c r="D42" s="142">
        <v>43783</v>
      </c>
      <c r="E42" s="142">
        <f t="shared" si="5"/>
        <v>43785</v>
      </c>
    </row>
    <row r="43" spans="2:5" s="60" customFormat="1" ht="15.75">
      <c r="B43" s="203" t="s">
        <v>251</v>
      </c>
      <c r="C43" s="203" t="s">
        <v>414</v>
      </c>
      <c r="D43" s="142">
        <v>43790</v>
      </c>
      <c r="E43" s="142">
        <f t="shared" si="5"/>
        <v>43792</v>
      </c>
    </row>
    <row r="44" spans="2:5" s="60" customFormat="1" ht="15.75">
      <c r="B44" s="203" t="s">
        <v>402</v>
      </c>
      <c r="C44" s="203" t="s">
        <v>415</v>
      </c>
      <c r="D44" s="142">
        <v>43797</v>
      </c>
      <c r="E44" s="142">
        <f t="shared" si="5"/>
        <v>43799</v>
      </c>
    </row>
    <row r="45" spans="2:5" s="60" customFormat="1" ht="15.75">
      <c r="B45" s="222"/>
      <c r="C45" s="222"/>
      <c r="D45" s="167"/>
      <c r="E45" s="167"/>
    </row>
    <row r="46" spans="2:5" s="60" customFormat="1" ht="15.75">
      <c r="B46" s="222"/>
      <c r="C46" s="222"/>
      <c r="D46" s="167"/>
      <c r="E46" s="167"/>
    </row>
    <row r="47" spans="2:5" s="60" customFormat="1" ht="15.75">
      <c r="B47" s="222"/>
      <c r="C47" s="222"/>
      <c r="D47" s="167"/>
      <c r="E47" s="167"/>
    </row>
    <row r="48" spans="2:5" ht="15.75">
      <c r="B48" s="204" t="s">
        <v>88</v>
      </c>
    </row>
    <row r="49" spans="2:4" ht="15.75">
      <c r="B49" s="205" t="s">
        <v>89</v>
      </c>
    </row>
    <row r="50" spans="2:4" ht="15.75">
      <c r="B50" s="345" t="s">
        <v>239</v>
      </c>
      <c r="C50" s="345"/>
      <c r="D50" s="345"/>
    </row>
    <row r="51" spans="2:4" ht="15.75">
      <c r="B51" s="199" t="s">
        <v>90</v>
      </c>
      <c r="C51" s="200" t="s">
        <v>93</v>
      </c>
      <c r="D51" s="200" t="s">
        <v>94</v>
      </c>
    </row>
    <row r="52" spans="2:4" ht="15.75">
      <c r="B52" s="200" t="s">
        <v>95</v>
      </c>
      <c r="C52" s="200" t="s">
        <v>416</v>
      </c>
      <c r="D52" s="200" t="str">
        <f>C52</f>
        <v>10:00 (Wed)</v>
      </c>
    </row>
    <row r="53" spans="2:4" ht="15.75">
      <c r="B53" s="200" t="s">
        <v>98</v>
      </c>
      <c r="C53" s="200" t="s">
        <v>417</v>
      </c>
      <c r="D53" s="200" t="s">
        <v>100</v>
      </c>
    </row>
  </sheetData>
  <mergeCells count="13">
    <mergeCell ref="B50:D50"/>
    <mergeCell ref="B28:C30"/>
    <mergeCell ref="D28:D30"/>
    <mergeCell ref="E28:E30"/>
    <mergeCell ref="B26:E26"/>
    <mergeCell ref="B27:E27"/>
    <mergeCell ref="B21:D21"/>
    <mergeCell ref="B1:F1"/>
    <mergeCell ref="B2:F2"/>
    <mergeCell ref="B3:C5"/>
    <mergeCell ref="D3:D5"/>
    <mergeCell ref="E3:E5"/>
    <mergeCell ref="F3:F5"/>
  </mergeCells>
  <hyperlinks>
    <hyperlink ref="A2" location="COVER!A1" display="BACK TO COVER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D19" sqref="D19"/>
    </sheetView>
  </sheetViews>
  <sheetFormatPr defaultRowHeight="15"/>
  <cols>
    <col min="1" max="1" width="14.85546875" style="60" customWidth="1"/>
    <col min="2" max="2" width="26.42578125" customWidth="1"/>
    <col min="3" max="3" width="15.5703125" customWidth="1"/>
    <col min="4" max="6" width="15.42578125" customWidth="1"/>
  </cols>
  <sheetData>
    <row r="1" spans="1:6" ht="15.75">
      <c r="B1" s="351" t="s">
        <v>264</v>
      </c>
      <c r="C1" s="351"/>
      <c r="D1" s="351"/>
      <c r="E1" s="351"/>
      <c r="F1" s="351"/>
    </row>
    <row r="2" spans="1:6" ht="15.75">
      <c r="A2" s="178" t="s">
        <v>213</v>
      </c>
      <c r="B2" s="351" t="s">
        <v>189</v>
      </c>
      <c r="C2" s="351"/>
      <c r="D2" s="351"/>
      <c r="E2" s="351"/>
      <c r="F2" s="351"/>
    </row>
    <row r="3" spans="1:6">
      <c r="B3" s="329" t="s">
        <v>80</v>
      </c>
      <c r="C3" s="329"/>
      <c r="D3" s="325" t="s">
        <v>86</v>
      </c>
      <c r="E3" s="325" t="s">
        <v>190</v>
      </c>
      <c r="F3" s="357" t="s">
        <v>191</v>
      </c>
    </row>
    <row r="4" spans="1:6">
      <c r="B4" s="329"/>
      <c r="C4" s="329"/>
      <c r="D4" s="325"/>
      <c r="E4" s="325"/>
      <c r="F4" s="357"/>
    </row>
    <row r="5" spans="1:6">
      <c r="B5" s="329"/>
      <c r="C5" s="329"/>
      <c r="D5" s="325"/>
      <c r="E5" s="325"/>
      <c r="F5" s="357"/>
    </row>
    <row r="6" spans="1:6" ht="15.75" hidden="1">
      <c r="B6" s="143" t="str">
        <f>MALAYSIA!B6</f>
        <v>LEO PERDANA</v>
      </c>
      <c r="C6" s="143" t="str">
        <f>MALAYSIA!C6</f>
        <v>0211-082S</v>
      </c>
      <c r="D6" s="144">
        <f>MALAYSIA!D6</f>
        <v>43616</v>
      </c>
      <c r="E6" s="144">
        <f>MALAYSIA!E6</f>
        <v>43618</v>
      </c>
      <c r="F6" s="144">
        <v>43458</v>
      </c>
    </row>
    <row r="7" spans="1:6" ht="15.75" hidden="1">
      <c r="B7" s="143" t="str">
        <f>MALAYSIA!B7</f>
        <v>ST ISLAND</v>
      </c>
      <c r="C7" s="143" t="str">
        <f>MALAYSIA!C7</f>
        <v>0212-032S</v>
      </c>
      <c r="D7" s="144">
        <f>MALAYSIA!D7</f>
        <v>43623</v>
      </c>
      <c r="E7" s="144">
        <f>MALAYSIA!E7</f>
        <v>43625</v>
      </c>
      <c r="F7" s="144">
        <v>43458</v>
      </c>
    </row>
    <row r="8" spans="1:6" ht="15.75" hidden="1">
      <c r="B8" s="143" t="str">
        <f>MALAYSIA!B8</f>
        <v>LEO PERDANA</v>
      </c>
      <c r="C8" s="143" t="str">
        <f>MALAYSIA!C8</f>
        <v>0213-083S</v>
      </c>
      <c r="D8" s="144">
        <f>MALAYSIA!D8</f>
        <v>43630</v>
      </c>
      <c r="E8" s="144">
        <f>MALAYSIA!E8</f>
        <v>43632</v>
      </c>
      <c r="F8" s="144">
        <v>43103</v>
      </c>
    </row>
    <row r="9" spans="1:6" ht="15.75" hidden="1">
      <c r="B9" s="143" t="str">
        <f>MALAYSIA!B9</f>
        <v>ST ISLAND</v>
      </c>
      <c r="C9" s="143" t="str">
        <f>MALAYSIA!C9</f>
        <v>0214-033S</v>
      </c>
      <c r="D9" s="144">
        <f>MALAYSIA!D9</f>
        <v>43637</v>
      </c>
      <c r="E9" s="144">
        <f>MALAYSIA!E9</f>
        <v>43639</v>
      </c>
      <c r="F9" s="144">
        <v>43103</v>
      </c>
    </row>
    <row r="10" spans="1:6" ht="15.75" hidden="1">
      <c r="B10" s="143" t="str">
        <f>MALAYSIA!B10</f>
        <v>LEO PERDANA</v>
      </c>
      <c r="C10" s="143" t="str">
        <f>MALAYSIA!C10</f>
        <v>0215-084S</v>
      </c>
      <c r="D10" s="144">
        <f>MALAYSIA!D10</f>
        <v>43644</v>
      </c>
      <c r="E10" s="144">
        <f>MALAYSIA!E10</f>
        <v>43646</v>
      </c>
      <c r="F10" s="144">
        <v>43113</v>
      </c>
    </row>
    <row r="11" spans="1:6" ht="15.75" hidden="1">
      <c r="B11" s="143" t="str">
        <f>MALAYSIA!B11</f>
        <v>ST ISLAND</v>
      </c>
      <c r="C11" s="143" t="str">
        <f>MALAYSIA!C11</f>
        <v>0216-034S</v>
      </c>
      <c r="D11" s="144">
        <f>MALAYSIA!D11</f>
        <v>43651</v>
      </c>
      <c r="E11" s="144">
        <f>MALAYSIA!E11</f>
        <v>43653</v>
      </c>
      <c r="F11" s="144">
        <v>43123</v>
      </c>
    </row>
    <row r="12" spans="1:6" ht="15.75" hidden="1">
      <c r="B12" s="143" t="str">
        <f>MALAYSIA!B12</f>
        <v>LEO PERDANA</v>
      </c>
      <c r="C12" s="143" t="str">
        <f>MALAYSIA!C12</f>
        <v>0217-085S</v>
      </c>
      <c r="D12" s="144">
        <f>MALAYSIA!D12</f>
        <v>43658</v>
      </c>
      <c r="E12" s="144">
        <f>MALAYSIA!E12</f>
        <v>43660</v>
      </c>
      <c r="F12" s="144">
        <v>43133</v>
      </c>
    </row>
    <row r="13" spans="1:6" ht="15.75" hidden="1">
      <c r="B13" s="143" t="str">
        <f>MALAYSIA!B13</f>
        <v>ST ISLAND</v>
      </c>
      <c r="C13" s="143" t="str">
        <f>MALAYSIA!C13</f>
        <v>0218-035S</v>
      </c>
      <c r="D13" s="144">
        <f>MALAYSIA!D13</f>
        <v>43665</v>
      </c>
      <c r="E13" s="144">
        <f>MALAYSIA!E13</f>
        <v>43667</v>
      </c>
      <c r="F13" s="144">
        <v>43133</v>
      </c>
    </row>
    <row r="14" spans="1:6" s="60" customFormat="1" ht="15.75" hidden="1">
      <c r="B14" s="143" t="str">
        <f>MALAYSIA!B14</f>
        <v>LEO PERDANA</v>
      </c>
      <c r="C14" s="143" t="str">
        <f>MALAYSIA!C14</f>
        <v>0219-086S</v>
      </c>
      <c r="D14" s="144">
        <f>MALAYSIA!D14</f>
        <v>43672</v>
      </c>
      <c r="E14" s="144">
        <f>MALAYSIA!E14</f>
        <v>43674</v>
      </c>
      <c r="F14" s="144">
        <v>43143</v>
      </c>
    </row>
    <row r="15" spans="1:6" s="60" customFormat="1" ht="15.75">
      <c r="B15" s="143" t="str">
        <f>MALAYSIA!B15</f>
        <v>ST ISLAND</v>
      </c>
      <c r="C15" s="143" t="str">
        <f>MALAYSIA!C15</f>
        <v>0220-036S</v>
      </c>
      <c r="D15" s="144">
        <v>43679</v>
      </c>
      <c r="E15" s="144">
        <v>43681</v>
      </c>
      <c r="F15" s="144">
        <v>43691</v>
      </c>
    </row>
    <row r="16" spans="1:6" s="60" customFormat="1" ht="15.75">
      <c r="B16" s="143" t="str">
        <f>MALAYSIA!B16</f>
        <v>LEO PERDANA</v>
      </c>
      <c r="C16" s="143" t="str">
        <f>MALAYSIA!C16</f>
        <v>0221-087S</v>
      </c>
      <c r="D16" s="144">
        <f>MALAYSIA!D16</f>
        <v>43686</v>
      </c>
      <c r="E16" s="144">
        <f>MALAYSIA!E16</f>
        <v>43688</v>
      </c>
      <c r="F16" s="144">
        <v>43701</v>
      </c>
    </row>
    <row r="17" spans="2:6" s="60" customFormat="1" ht="15.75">
      <c r="B17" s="143" t="str">
        <f>MALAYSIA!B17</f>
        <v>ST ISLAND</v>
      </c>
      <c r="C17" s="143" t="str">
        <f>MALAYSIA!C17</f>
        <v>0222-037S</v>
      </c>
      <c r="D17" s="144">
        <f>MALAYSIA!D17</f>
        <v>43693</v>
      </c>
      <c r="E17" s="144">
        <f>MALAYSIA!E17</f>
        <v>43695</v>
      </c>
      <c r="F17" s="144">
        <v>43701</v>
      </c>
    </row>
    <row r="18" spans="2:6" s="60" customFormat="1" ht="15.75">
      <c r="B18" s="143" t="str">
        <f>MALAYSIA!B18</f>
        <v>LEO PERDANA</v>
      </c>
      <c r="C18" s="143" t="str">
        <f>MALAYSIA!C18</f>
        <v>0223-088S</v>
      </c>
      <c r="D18" s="144">
        <f>MALAYSIA!D18</f>
        <v>43700</v>
      </c>
      <c r="E18" s="144">
        <f>MALAYSIA!E18</f>
        <v>43702</v>
      </c>
      <c r="F18" s="144">
        <v>43711</v>
      </c>
    </row>
    <row r="19" spans="2:6" ht="15.75">
      <c r="B19" s="77" t="s">
        <v>88</v>
      </c>
      <c r="C19" s="148"/>
      <c r="D19" s="72"/>
      <c r="E19" s="72"/>
      <c r="F19" s="72"/>
    </row>
    <row r="20" spans="2:6" ht="15.75">
      <c r="B20" s="169" t="s">
        <v>89</v>
      </c>
      <c r="C20" s="7"/>
      <c r="D20" s="7"/>
      <c r="E20" s="7"/>
      <c r="F20" s="7"/>
    </row>
    <row r="21" spans="2:6" ht="15.75">
      <c r="B21" s="109" t="s">
        <v>90</v>
      </c>
      <c r="C21" s="292" t="s">
        <v>253</v>
      </c>
      <c r="D21" s="293"/>
      <c r="E21" s="353"/>
      <c r="F21" s="353"/>
    </row>
    <row r="22" spans="2:6" ht="15.75">
      <c r="B22" s="98" t="s">
        <v>240</v>
      </c>
      <c r="C22" s="292" t="s">
        <v>259</v>
      </c>
      <c r="D22" s="293"/>
      <c r="E22" s="164"/>
      <c r="F22" s="164"/>
    </row>
    <row r="23" spans="2:6" ht="15.75" customHeight="1">
      <c r="B23" s="98" t="s">
        <v>128</v>
      </c>
      <c r="C23" s="292" t="s">
        <v>260</v>
      </c>
      <c r="D23" s="293"/>
      <c r="E23" s="170"/>
      <c r="F23" s="170"/>
    </row>
  </sheetData>
  <mergeCells count="10">
    <mergeCell ref="C23:D23"/>
    <mergeCell ref="C21:D21"/>
    <mergeCell ref="E21:F21"/>
    <mergeCell ref="B1:F1"/>
    <mergeCell ref="B2:F2"/>
    <mergeCell ref="B3:C5"/>
    <mergeCell ref="D3:D5"/>
    <mergeCell ref="E3:E5"/>
    <mergeCell ref="F3:F5"/>
    <mergeCell ref="C22:D22"/>
  </mergeCells>
  <hyperlinks>
    <hyperlink ref="A2" location="COVER!A1" display="BACK TO COVER  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B32" sqref="B32"/>
    </sheetView>
  </sheetViews>
  <sheetFormatPr defaultColWidth="9.140625" defaultRowHeight="15"/>
  <cols>
    <col min="1" max="1" width="14.42578125" style="60" bestFit="1" customWidth="1"/>
    <col min="2" max="2" width="17.42578125" style="60" customWidth="1"/>
    <col min="3" max="3" width="20.42578125" style="60" customWidth="1"/>
    <col min="4" max="4" width="16.85546875" style="60" customWidth="1"/>
    <col min="5" max="5" width="20.85546875" style="60" customWidth="1"/>
    <col min="6" max="6" width="12.85546875" style="60" customWidth="1"/>
    <col min="7" max="16384" width="9.140625" style="60"/>
  </cols>
  <sheetData>
    <row r="1" spans="1:6" ht="25.5">
      <c r="B1" s="354" t="s">
        <v>228</v>
      </c>
      <c r="C1" s="354"/>
      <c r="D1" s="354"/>
      <c r="E1" s="354"/>
      <c r="F1" s="354"/>
    </row>
    <row r="2" spans="1:6" ht="15.75">
      <c r="A2" s="178" t="s">
        <v>208</v>
      </c>
      <c r="B2" s="344" t="s">
        <v>180</v>
      </c>
      <c r="C2" s="344"/>
      <c r="D2" s="344"/>
      <c r="E2" s="344"/>
      <c r="F2" s="344"/>
    </row>
    <row r="3" spans="1:6" ht="15" customHeight="1">
      <c r="B3" s="329" t="s">
        <v>80</v>
      </c>
      <c r="C3" s="329"/>
      <c r="D3" s="325" t="s">
        <v>188</v>
      </c>
      <c r="E3" s="287" t="s">
        <v>223</v>
      </c>
      <c r="F3" s="325" t="s">
        <v>233</v>
      </c>
    </row>
    <row r="4" spans="1:6" ht="15" customHeight="1">
      <c r="B4" s="329"/>
      <c r="C4" s="329"/>
      <c r="D4" s="325"/>
      <c r="E4" s="288"/>
      <c r="F4" s="325"/>
    </row>
    <row r="5" spans="1:6" ht="15" customHeight="1">
      <c r="B5" s="329"/>
      <c r="C5" s="329"/>
      <c r="D5" s="325"/>
      <c r="E5" s="289"/>
      <c r="F5" s="325"/>
    </row>
    <row r="6" spans="1:6" ht="15.75">
      <c r="B6" s="43" t="s">
        <v>256</v>
      </c>
      <c r="C6" s="166" t="s">
        <v>298</v>
      </c>
      <c r="D6" s="142">
        <v>43618</v>
      </c>
      <c r="E6" s="142">
        <f>D6+1</f>
        <v>43619</v>
      </c>
      <c r="F6" s="142">
        <f>E6+2</f>
        <v>43621</v>
      </c>
    </row>
    <row r="7" spans="1:6" ht="15.75" customHeight="1">
      <c r="B7" s="43" t="s">
        <v>271</v>
      </c>
      <c r="C7" s="166" t="s">
        <v>299</v>
      </c>
      <c r="D7" s="147">
        <f t="shared" ref="D7:D18" si="0">D6+7</f>
        <v>43625</v>
      </c>
      <c r="E7" s="142">
        <f t="shared" ref="E7:E18" si="1">D7+1</f>
        <v>43626</v>
      </c>
      <c r="F7" s="142">
        <f t="shared" ref="F7:F18" si="2">E7+2</f>
        <v>43628</v>
      </c>
    </row>
    <row r="8" spans="1:6" ht="15.75" customHeight="1">
      <c r="B8" s="43" t="s">
        <v>256</v>
      </c>
      <c r="C8" s="166" t="s">
        <v>300</v>
      </c>
      <c r="D8" s="142">
        <f t="shared" si="0"/>
        <v>43632</v>
      </c>
      <c r="E8" s="142">
        <f t="shared" si="1"/>
        <v>43633</v>
      </c>
      <c r="F8" s="142">
        <f t="shared" si="2"/>
        <v>43635</v>
      </c>
    </row>
    <row r="9" spans="1:6" ht="15.75">
      <c r="B9" s="43" t="s">
        <v>271</v>
      </c>
      <c r="C9" s="166" t="s">
        <v>301</v>
      </c>
      <c r="D9" s="142">
        <f t="shared" si="0"/>
        <v>43639</v>
      </c>
      <c r="E9" s="142">
        <f t="shared" si="1"/>
        <v>43640</v>
      </c>
      <c r="F9" s="142">
        <f t="shared" si="2"/>
        <v>43642</v>
      </c>
    </row>
    <row r="10" spans="1:6" ht="15.6" customHeight="1">
      <c r="B10" s="43" t="s">
        <v>256</v>
      </c>
      <c r="C10" s="166" t="s">
        <v>302</v>
      </c>
      <c r="D10" s="142">
        <f t="shared" si="0"/>
        <v>43646</v>
      </c>
      <c r="E10" s="142">
        <f t="shared" si="1"/>
        <v>43647</v>
      </c>
      <c r="F10" s="142">
        <f t="shared" si="2"/>
        <v>43649</v>
      </c>
    </row>
    <row r="11" spans="1:6" ht="15.75">
      <c r="B11" s="43" t="s">
        <v>271</v>
      </c>
      <c r="C11" s="166" t="s">
        <v>303</v>
      </c>
      <c r="D11" s="142">
        <f t="shared" si="0"/>
        <v>43653</v>
      </c>
      <c r="E11" s="142">
        <f t="shared" si="1"/>
        <v>43654</v>
      </c>
      <c r="F11" s="142">
        <f t="shared" si="2"/>
        <v>43656</v>
      </c>
    </row>
    <row r="12" spans="1:6" ht="15.75">
      <c r="B12" s="43" t="s">
        <v>256</v>
      </c>
      <c r="C12" s="166" t="s">
        <v>304</v>
      </c>
      <c r="D12" s="142">
        <f t="shared" si="0"/>
        <v>43660</v>
      </c>
      <c r="E12" s="142">
        <f t="shared" si="1"/>
        <v>43661</v>
      </c>
      <c r="F12" s="142">
        <f t="shared" si="2"/>
        <v>43663</v>
      </c>
    </row>
    <row r="13" spans="1:6" ht="15.75">
      <c r="B13" s="43" t="s">
        <v>271</v>
      </c>
      <c r="C13" s="166" t="s">
        <v>305</v>
      </c>
      <c r="D13" s="142">
        <f t="shared" si="0"/>
        <v>43667</v>
      </c>
      <c r="E13" s="142">
        <f t="shared" si="1"/>
        <v>43668</v>
      </c>
      <c r="F13" s="142">
        <f t="shared" si="2"/>
        <v>43670</v>
      </c>
    </row>
    <row r="14" spans="1:6" ht="15.75">
      <c r="B14" s="43" t="s">
        <v>256</v>
      </c>
      <c r="C14" s="166" t="s">
        <v>306</v>
      </c>
      <c r="D14" s="142">
        <f t="shared" si="0"/>
        <v>43674</v>
      </c>
      <c r="E14" s="142">
        <f t="shared" si="1"/>
        <v>43675</v>
      </c>
      <c r="F14" s="142">
        <f t="shared" si="2"/>
        <v>43677</v>
      </c>
    </row>
    <row r="15" spans="1:6" ht="15.75">
      <c r="B15" s="43" t="s">
        <v>271</v>
      </c>
      <c r="C15" s="166" t="s">
        <v>307</v>
      </c>
      <c r="D15" s="142">
        <f t="shared" si="0"/>
        <v>43681</v>
      </c>
      <c r="E15" s="142">
        <f t="shared" si="1"/>
        <v>43682</v>
      </c>
      <c r="F15" s="142">
        <f t="shared" si="2"/>
        <v>43684</v>
      </c>
    </row>
    <row r="16" spans="1:6" ht="15.75">
      <c r="B16" s="43" t="s">
        <v>256</v>
      </c>
      <c r="C16" s="166" t="s">
        <v>308</v>
      </c>
      <c r="D16" s="142">
        <f t="shared" si="0"/>
        <v>43688</v>
      </c>
      <c r="E16" s="142">
        <f t="shared" si="1"/>
        <v>43689</v>
      </c>
      <c r="F16" s="142">
        <f t="shared" si="2"/>
        <v>43691</v>
      </c>
    </row>
    <row r="17" spans="2:6" ht="15.75" customHeight="1">
      <c r="B17" s="43" t="s">
        <v>271</v>
      </c>
      <c r="C17" s="166" t="s">
        <v>309</v>
      </c>
      <c r="D17" s="142">
        <f t="shared" si="0"/>
        <v>43695</v>
      </c>
      <c r="E17" s="142">
        <f t="shared" si="1"/>
        <v>43696</v>
      </c>
      <c r="F17" s="142">
        <f t="shared" si="2"/>
        <v>43698</v>
      </c>
    </row>
    <row r="18" spans="2:6" ht="15.75" customHeight="1">
      <c r="B18" s="43" t="s">
        <v>256</v>
      </c>
      <c r="C18" s="166" t="s">
        <v>310</v>
      </c>
      <c r="D18" s="142">
        <f t="shared" si="0"/>
        <v>43702</v>
      </c>
      <c r="E18" s="142">
        <f t="shared" si="1"/>
        <v>43703</v>
      </c>
      <c r="F18" s="142">
        <f t="shared" si="2"/>
        <v>43705</v>
      </c>
    </row>
    <row r="19" spans="2:6" ht="15.75">
      <c r="B19" s="77" t="s">
        <v>88</v>
      </c>
      <c r="C19" s="70"/>
      <c r="D19" s="71"/>
      <c r="E19" s="71"/>
      <c r="F19" s="72"/>
    </row>
    <row r="20" spans="2:6" ht="15.75">
      <c r="B20" s="35" t="s">
        <v>89</v>
      </c>
      <c r="C20" s="61"/>
      <c r="D20" s="61"/>
      <c r="E20" s="61"/>
      <c r="F20" s="167"/>
    </row>
    <row r="21" spans="2:6" ht="15.75">
      <c r="B21" s="345" t="s">
        <v>224</v>
      </c>
      <c r="C21" s="345"/>
      <c r="D21" s="345"/>
      <c r="E21" s="187"/>
      <c r="F21" s="167"/>
    </row>
    <row r="22" spans="2:6" ht="15.75">
      <c r="B22" s="184" t="s">
        <v>90</v>
      </c>
      <c r="C22" s="186" t="s">
        <v>93</v>
      </c>
      <c r="D22" s="186" t="s">
        <v>94</v>
      </c>
      <c r="E22" s="187"/>
    </row>
    <row r="23" spans="2:6" ht="15.75">
      <c r="B23" s="186" t="s">
        <v>95</v>
      </c>
      <c r="C23" s="186" t="s">
        <v>226</v>
      </c>
      <c r="D23" s="186" t="s">
        <v>226</v>
      </c>
      <c r="E23" s="187"/>
    </row>
    <row r="24" spans="2:6" ht="15.75">
      <c r="B24" s="186" t="s">
        <v>98</v>
      </c>
      <c r="C24" s="186" t="s">
        <v>227</v>
      </c>
      <c r="D24" s="186" t="s">
        <v>225</v>
      </c>
      <c r="E24" s="187"/>
    </row>
  </sheetData>
  <mergeCells count="7">
    <mergeCell ref="B21:D21"/>
    <mergeCell ref="E3:E5"/>
    <mergeCell ref="B1:F1"/>
    <mergeCell ref="B2:F2"/>
    <mergeCell ref="B3:C5"/>
    <mergeCell ref="D3:D5"/>
    <mergeCell ref="F3:F5"/>
  </mergeCells>
  <hyperlinks>
    <hyperlink ref="A2" location="COVER!A1" display="BACK TO COVER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30"/>
  <sheetViews>
    <sheetView topLeftCell="A13" zoomScale="112" zoomScaleNormal="112" workbookViewId="0">
      <selection activeCell="E39" sqref="E39"/>
    </sheetView>
  </sheetViews>
  <sheetFormatPr defaultRowHeight="15"/>
  <cols>
    <col min="1" max="1" width="16.5703125" customWidth="1"/>
    <col min="2" max="2" width="23.5703125" customWidth="1"/>
    <col min="3" max="3" width="13.5703125" customWidth="1"/>
    <col min="4" max="4" width="9.85546875" customWidth="1"/>
    <col min="5" max="5" width="15.140625" customWidth="1"/>
    <col min="7" max="7" width="8.85546875" style="60"/>
    <col min="8" max="8" width="12.140625" style="60" customWidth="1"/>
    <col min="9" max="9" width="13.85546875" style="60" customWidth="1"/>
  </cols>
  <sheetData>
    <row r="1" spans="1:10" ht="20.25">
      <c r="A1" s="359" t="s">
        <v>275</v>
      </c>
      <c r="B1" s="359"/>
      <c r="C1" s="359"/>
      <c r="D1" s="359"/>
      <c r="E1" s="359"/>
      <c r="F1" s="359"/>
      <c r="G1" s="359"/>
      <c r="H1" s="359"/>
      <c r="I1" s="359"/>
      <c r="J1" s="359"/>
    </row>
    <row r="2" spans="1:10" ht="15.75">
      <c r="A2" s="178" t="s">
        <v>208</v>
      </c>
      <c r="B2" s="344" t="s">
        <v>180</v>
      </c>
      <c r="C2" s="344"/>
      <c r="D2" s="344"/>
      <c r="E2" s="344"/>
      <c r="F2" s="344"/>
      <c r="G2"/>
      <c r="H2"/>
      <c r="I2"/>
    </row>
    <row r="3" spans="1:10">
      <c r="A3" s="60"/>
      <c r="B3" s="329" t="s">
        <v>80</v>
      </c>
      <c r="C3" s="329"/>
      <c r="D3" s="325" t="s">
        <v>188</v>
      </c>
      <c r="E3" s="360" t="s">
        <v>276</v>
      </c>
      <c r="F3" s="358" t="s">
        <v>277</v>
      </c>
      <c r="G3" s="358" t="s">
        <v>278</v>
      </c>
      <c r="H3" s="358" t="s">
        <v>279</v>
      </c>
      <c r="I3" s="358" t="s">
        <v>280</v>
      </c>
    </row>
    <row r="4" spans="1:10">
      <c r="A4" s="60"/>
      <c r="B4" s="329"/>
      <c r="C4" s="329"/>
      <c r="D4" s="325"/>
      <c r="E4" s="361"/>
      <c r="F4" s="358"/>
      <c r="G4" s="358"/>
      <c r="H4" s="358"/>
      <c r="I4" s="358"/>
    </row>
    <row r="5" spans="1:10">
      <c r="A5" s="60"/>
      <c r="B5" s="329"/>
      <c r="C5" s="329"/>
      <c r="D5" s="325"/>
      <c r="E5" s="362"/>
      <c r="F5" s="358"/>
      <c r="G5" s="358"/>
      <c r="H5" s="358"/>
      <c r="I5" s="358"/>
    </row>
    <row r="6" spans="1:10" ht="15.6" customHeight="1">
      <c r="A6" s="60"/>
      <c r="B6" s="43" t="s">
        <v>281</v>
      </c>
      <c r="C6" s="166" t="s">
        <v>335</v>
      </c>
      <c r="D6" s="142">
        <v>43691</v>
      </c>
      <c r="E6" s="142">
        <f>D6+4</f>
        <v>43695</v>
      </c>
      <c r="F6" s="142">
        <f>D6+8</f>
        <v>43699</v>
      </c>
      <c r="G6" s="142">
        <f>D6+8</f>
        <v>43699</v>
      </c>
      <c r="H6" s="142">
        <f>D6+10</f>
        <v>43701</v>
      </c>
      <c r="I6" s="142">
        <f>D6+12</f>
        <v>43703</v>
      </c>
    </row>
    <row r="7" spans="1:10" ht="15.75">
      <c r="A7" s="60"/>
      <c r="B7" s="43" t="s">
        <v>360</v>
      </c>
      <c r="C7" s="166" t="s">
        <v>361</v>
      </c>
      <c r="D7" s="147">
        <f>D6+7</f>
        <v>43698</v>
      </c>
      <c r="E7" s="142">
        <f t="shared" ref="E7:E24" si="0">D7+4</f>
        <v>43702</v>
      </c>
      <c r="F7" s="142">
        <f t="shared" ref="F7:F24" si="1">D7+8</f>
        <v>43706</v>
      </c>
      <c r="G7" s="142">
        <f t="shared" ref="G7:G24" si="2">D7+8</f>
        <v>43706</v>
      </c>
      <c r="H7" s="142">
        <f t="shared" ref="H7:H24" si="3">D7+10</f>
        <v>43708</v>
      </c>
      <c r="I7" s="142">
        <f t="shared" ref="I7:I24" si="4">D7+12</f>
        <v>43710</v>
      </c>
    </row>
    <row r="8" spans="1:10" s="183" customFormat="1" ht="15.75">
      <c r="B8" s="42" t="s">
        <v>362</v>
      </c>
      <c r="C8" s="228" t="s">
        <v>363</v>
      </c>
      <c r="D8" s="147">
        <f t="shared" ref="D8:D22" si="5">D7+7</f>
        <v>43705</v>
      </c>
      <c r="E8" s="142">
        <f t="shared" si="0"/>
        <v>43709</v>
      </c>
      <c r="F8" s="142">
        <f t="shared" si="1"/>
        <v>43713</v>
      </c>
      <c r="G8" s="142">
        <f t="shared" si="2"/>
        <v>43713</v>
      </c>
      <c r="H8" s="142">
        <f t="shared" si="3"/>
        <v>43715</v>
      </c>
      <c r="I8" s="142">
        <f t="shared" si="4"/>
        <v>43717</v>
      </c>
    </row>
    <row r="9" spans="1:10" ht="15.75">
      <c r="A9" s="60"/>
      <c r="B9" s="43" t="s">
        <v>364</v>
      </c>
      <c r="C9" s="166" t="s">
        <v>365</v>
      </c>
      <c r="D9" s="147">
        <f t="shared" si="5"/>
        <v>43712</v>
      </c>
      <c r="E9" s="142">
        <f t="shared" si="0"/>
        <v>43716</v>
      </c>
      <c r="F9" s="142">
        <f t="shared" si="1"/>
        <v>43720</v>
      </c>
      <c r="G9" s="142">
        <f t="shared" si="2"/>
        <v>43720</v>
      </c>
      <c r="H9" s="142">
        <f t="shared" si="3"/>
        <v>43722</v>
      </c>
      <c r="I9" s="142">
        <f t="shared" si="4"/>
        <v>43724</v>
      </c>
    </row>
    <row r="10" spans="1:10" ht="15.75">
      <c r="A10" s="60"/>
      <c r="B10" s="43" t="s">
        <v>360</v>
      </c>
      <c r="C10" s="166" t="s">
        <v>366</v>
      </c>
      <c r="D10" s="147">
        <f t="shared" si="5"/>
        <v>43719</v>
      </c>
      <c r="E10" s="142">
        <f t="shared" si="0"/>
        <v>43723</v>
      </c>
      <c r="F10" s="142">
        <f t="shared" si="1"/>
        <v>43727</v>
      </c>
      <c r="G10" s="142">
        <f t="shared" si="2"/>
        <v>43727</v>
      </c>
      <c r="H10" s="142">
        <f t="shared" si="3"/>
        <v>43729</v>
      </c>
      <c r="I10" s="142">
        <f t="shared" si="4"/>
        <v>43731</v>
      </c>
    </row>
    <row r="11" spans="1:10" s="60" customFormat="1" ht="15.75">
      <c r="B11" s="42" t="s">
        <v>362</v>
      </c>
      <c r="C11" s="166" t="s">
        <v>367</v>
      </c>
      <c r="D11" s="147">
        <f t="shared" si="5"/>
        <v>43726</v>
      </c>
      <c r="E11" s="142">
        <f t="shared" si="0"/>
        <v>43730</v>
      </c>
      <c r="F11" s="142">
        <f t="shared" si="1"/>
        <v>43734</v>
      </c>
      <c r="G11" s="142">
        <f t="shared" si="2"/>
        <v>43734</v>
      </c>
      <c r="H11" s="142">
        <f t="shared" si="3"/>
        <v>43736</v>
      </c>
      <c r="I11" s="142">
        <f t="shared" si="4"/>
        <v>43738</v>
      </c>
    </row>
    <row r="12" spans="1:10" s="60" customFormat="1" ht="15.75">
      <c r="B12" s="43" t="s">
        <v>364</v>
      </c>
      <c r="C12" s="166" t="s">
        <v>368</v>
      </c>
      <c r="D12" s="147">
        <f t="shared" si="5"/>
        <v>43733</v>
      </c>
      <c r="E12" s="142">
        <f t="shared" si="0"/>
        <v>43737</v>
      </c>
      <c r="F12" s="142">
        <f t="shared" si="1"/>
        <v>43741</v>
      </c>
      <c r="G12" s="142">
        <f t="shared" si="2"/>
        <v>43741</v>
      </c>
      <c r="H12" s="142">
        <f t="shared" si="3"/>
        <v>43743</v>
      </c>
      <c r="I12" s="142">
        <f t="shared" si="4"/>
        <v>43745</v>
      </c>
    </row>
    <row r="13" spans="1:10" s="60" customFormat="1" ht="15.75">
      <c r="B13" s="43" t="s">
        <v>360</v>
      </c>
      <c r="C13" s="166" t="s">
        <v>369</v>
      </c>
      <c r="D13" s="147">
        <f t="shared" si="5"/>
        <v>43740</v>
      </c>
      <c r="E13" s="142">
        <f t="shared" si="0"/>
        <v>43744</v>
      </c>
      <c r="F13" s="142">
        <f t="shared" si="1"/>
        <v>43748</v>
      </c>
      <c r="G13" s="142">
        <f t="shared" si="2"/>
        <v>43748</v>
      </c>
      <c r="H13" s="142">
        <f t="shared" si="3"/>
        <v>43750</v>
      </c>
      <c r="I13" s="142">
        <f t="shared" si="4"/>
        <v>43752</v>
      </c>
    </row>
    <row r="14" spans="1:10" s="60" customFormat="1" ht="15.75">
      <c r="B14" s="42" t="s">
        <v>362</v>
      </c>
      <c r="C14" s="166" t="s">
        <v>370</v>
      </c>
      <c r="D14" s="147">
        <f t="shared" si="5"/>
        <v>43747</v>
      </c>
      <c r="E14" s="142">
        <f t="shared" si="0"/>
        <v>43751</v>
      </c>
      <c r="F14" s="142">
        <f t="shared" si="1"/>
        <v>43755</v>
      </c>
      <c r="G14" s="142">
        <f t="shared" si="2"/>
        <v>43755</v>
      </c>
      <c r="H14" s="142">
        <f t="shared" si="3"/>
        <v>43757</v>
      </c>
      <c r="I14" s="142">
        <f t="shared" si="4"/>
        <v>43759</v>
      </c>
    </row>
    <row r="15" spans="1:10" s="60" customFormat="1" ht="15.75">
      <c r="B15" s="43" t="s">
        <v>364</v>
      </c>
      <c r="C15" s="166" t="s">
        <v>371</v>
      </c>
      <c r="D15" s="147">
        <f t="shared" si="5"/>
        <v>43754</v>
      </c>
      <c r="E15" s="142">
        <f t="shared" si="0"/>
        <v>43758</v>
      </c>
      <c r="F15" s="142">
        <f t="shared" si="1"/>
        <v>43762</v>
      </c>
      <c r="G15" s="142">
        <f t="shared" si="2"/>
        <v>43762</v>
      </c>
      <c r="H15" s="142">
        <f t="shared" si="3"/>
        <v>43764</v>
      </c>
      <c r="I15" s="142">
        <f t="shared" si="4"/>
        <v>43766</v>
      </c>
    </row>
    <row r="16" spans="1:10" s="60" customFormat="1" ht="15.75">
      <c r="B16" s="43" t="s">
        <v>360</v>
      </c>
      <c r="C16" s="166" t="s">
        <v>372</v>
      </c>
      <c r="D16" s="147">
        <f t="shared" si="5"/>
        <v>43761</v>
      </c>
      <c r="E16" s="142">
        <f t="shared" si="0"/>
        <v>43765</v>
      </c>
      <c r="F16" s="142">
        <f t="shared" si="1"/>
        <v>43769</v>
      </c>
      <c r="G16" s="142">
        <f t="shared" si="2"/>
        <v>43769</v>
      </c>
      <c r="H16" s="142">
        <f t="shared" si="3"/>
        <v>43771</v>
      </c>
      <c r="I16" s="142">
        <f t="shared" si="4"/>
        <v>43773</v>
      </c>
    </row>
    <row r="17" spans="1:9" s="60" customFormat="1" ht="15.75">
      <c r="B17" s="43" t="s">
        <v>373</v>
      </c>
      <c r="C17" s="166" t="s">
        <v>374</v>
      </c>
      <c r="D17" s="147">
        <f t="shared" si="5"/>
        <v>43768</v>
      </c>
      <c r="E17" s="142">
        <f t="shared" si="0"/>
        <v>43772</v>
      </c>
      <c r="F17" s="142">
        <f t="shared" si="1"/>
        <v>43776</v>
      </c>
      <c r="G17" s="142">
        <f t="shared" si="2"/>
        <v>43776</v>
      </c>
      <c r="H17" s="142">
        <f t="shared" si="3"/>
        <v>43778</v>
      </c>
      <c r="I17" s="142">
        <f t="shared" si="4"/>
        <v>43780</v>
      </c>
    </row>
    <row r="18" spans="1:9" ht="15.75">
      <c r="A18" s="60"/>
      <c r="B18" s="43" t="s">
        <v>364</v>
      </c>
      <c r="C18" s="166" t="s">
        <v>375</v>
      </c>
      <c r="D18" s="147">
        <f t="shared" si="5"/>
        <v>43775</v>
      </c>
      <c r="E18" s="142">
        <f t="shared" si="0"/>
        <v>43779</v>
      </c>
      <c r="F18" s="142">
        <f t="shared" si="1"/>
        <v>43783</v>
      </c>
      <c r="G18" s="142">
        <f t="shared" si="2"/>
        <v>43783</v>
      </c>
      <c r="H18" s="142">
        <f t="shared" si="3"/>
        <v>43785</v>
      </c>
      <c r="I18" s="142">
        <f t="shared" si="4"/>
        <v>43787</v>
      </c>
    </row>
    <row r="19" spans="1:9" ht="15.75">
      <c r="A19" s="60"/>
      <c r="B19" s="43" t="s">
        <v>360</v>
      </c>
      <c r="C19" s="166" t="s">
        <v>376</v>
      </c>
      <c r="D19" s="147">
        <f t="shared" si="5"/>
        <v>43782</v>
      </c>
      <c r="E19" s="142">
        <f t="shared" si="0"/>
        <v>43786</v>
      </c>
      <c r="F19" s="142">
        <f t="shared" si="1"/>
        <v>43790</v>
      </c>
      <c r="G19" s="142">
        <f t="shared" si="2"/>
        <v>43790</v>
      </c>
      <c r="H19" s="142">
        <f t="shared" si="3"/>
        <v>43792</v>
      </c>
      <c r="I19" s="142">
        <f t="shared" si="4"/>
        <v>43794</v>
      </c>
    </row>
    <row r="20" spans="1:9" ht="15.75">
      <c r="A20" s="60"/>
      <c r="B20" s="43" t="s">
        <v>373</v>
      </c>
      <c r="C20" s="166" t="s">
        <v>377</v>
      </c>
      <c r="D20" s="147">
        <f t="shared" si="5"/>
        <v>43789</v>
      </c>
      <c r="E20" s="142">
        <f t="shared" si="0"/>
        <v>43793</v>
      </c>
      <c r="F20" s="142">
        <f t="shared" si="1"/>
        <v>43797</v>
      </c>
      <c r="G20" s="142">
        <f t="shared" si="2"/>
        <v>43797</v>
      </c>
      <c r="H20" s="142">
        <f t="shared" si="3"/>
        <v>43799</v>
      </c>
      <c r="I20" s="142">
        <f t="shared" si="4"/>
        <v>43801</v>
      </c>
    </row>
    <row r="21" spans="1:9" ht="15.75">
      <c r="A21" s="60"/>
      <c r="B21" s="43" t="s">
        <v>364</v>
      </c>
      <c r="C21" s="166" t="s">
        <v>378</v>
      </c>
      <c r="D21" s="147">
        <f t="shared" si="5"/>
        <v>43796</v>
      </c>
      <c r="E21" s="142">
        <f t="shared" si="0"/>
        <v>43800</v>
      </c>
      <c r="F21" s="142">
        <f t="shared" si="1"/>
        <v>43804</v>
      </c>
      <c r="G21" s="142">
        <f t="shared" si="2"/>
        <v>43804</v>
      </c>
      <c r="H21" s="142">
        <f t="shared" si="3"/>
        <v>43806</v>
      </c>
      <c r="I21" s="142">
        <f t="shared" si="4"/>
        <v>43808</v>
      </c>
    </row>
    <row r="22" spans="1:9" ht="15.75">
      <c r="A22" s="60"/>
      <c r="B22" s="43" t="s">
        <v>360</v>
      </c>
      <c r="C22" s="166" t="s">
        <v>379</v>
      </c>
      <c r="D22" s="147">
        <f t="shared" si="5"/>
        <v>43803</v>
      </c>
      <c r="E22" s="142">
        <f t="shared" si="0"/>
        <v>43807</v>
      </c>
      <c r="F22" s="142">
        <f t="shared" si="1"/>
        <v>43811</v>
      </c>
      <c r="G22" s="142">
        <f t="shared" si="2"/>
        <v>43811</v>
      </c>
      <c r="H22" s="142">
        <f t="shared" si="3"/>
        <v>43813</v>
      </c>
      <c r="I22" s="142">
        <f t="shared" si="4"/>
        <v>43815</v>
      </c>
    </row>
    <row r="23" spans="1:9" s="60" customFormat="1" ht="15.75">
      <c r="B23" s="43" t="s">
        <v>373</v>
      </c>
      <c r="C23" s="166" t="s">
        <v>380</v>
      </c>
      <c r="D23" s="147">
        <f>D22+7</f>
        <v>43810</v>
      </c>
      <c r="E23" s="142">
        <f t="shared" ref="E23" si="6">D23+4</f>
        <v>43814</v>
      </c>
      <c r="F23" s="142">
        <f t="shared" ref="F23" si="7">D23+8</f>
        <v>43818</v>
      </c>
      <c r="G23" s="142">
        <f t="shared" ref="G23" si="8">D23+8</f>
        <v>43818</v>
      </c>
      <c r="H23" s="142">
        <f t="shared" ref="H23" si="9">D23+10</f>
        <v>43820</v>
      </c>
      <c r="I23" s="142">
        <f t="shared" ref="I23" si="10">D23+12</f>
        <v>43822</v>
      </c>
    </row>
    <row r="24" spans="1:9" ht="15.75">
      <c r="A24" s="60"/>
      <c r="B24" s="43" t="s">
        <v>364</v>
      </c>
      <c r="C24" s="166" t="s">
        <v>381</v>
      </c>
      <c r="D24" s="147">
        <f>D23+7</f>
        <v>43817</v>
      </c>
      <c r="E24" s="142">
        <f t="shared" si="0"/>
        <v>43821</v>
      </c>
      <c r="F24" s="142">
        <f t="shared" si="1"/>
        <v>43825</v>
      </c>
      <c r="G24" s="142">
        <f t="shared" si="2"/>
        <v>43825</v>
      </c>
      <c r="H24" s="142">
        <f t="shared" si="3"/>
        <v>43827</v>
      </c>
      <c r="I24" s="142">
        <f t="shared" si="4"/>
        <v>43829</v>
      </c>
    </row>
    <row r="25" spans="1:9" ht="15.75">
      <c r="A25" s="60"/>
      <c r="B25" s="77" t="s">
        <v>88</v>
      </c>
      <c r="C25" s="70"/>
      <c r="D25" s="71"/>
      <c r="E25" s="71"/>
      <c r="F25" s="72"/>
      <c r="G25" s="72"/>
      <c r="H25" s="72"/>
      <c r="I25" s="72"/>
    </row>
    <row r="26" spans="1:9" ht="15.75">
      <c r="A26" s="60"/>
      <c r="B26" s="35" t="s">
        <v>89</v>
      </c>
      <c r="C26" s="61"/>
      <c r="D26" s="61"/>
      <c r="E26" s="61"/>
      <c r="F26" s="167"/>
      <c r="G26" s="167"/>
      <c r="H26" s="167"/>
      <c r="I26" s="167"/>
    </row>
    <row r="27" spans="1:9" ht="15.75">
      <c r="A27" s="60"/>
      <c r="B27" s="345" t="s">
        <v>282</v>
      </c>
      <c r="C27" s="345"/>
      <c r="D27" s="345"/>
      <c r="E27" s="217"/>
      <c r="F27" s="167"/>
      <c r="G27" s="167"/>
      <c r="H27" s="167"/>
      <c r="I27" s="167"/>
    </row>
    <row r="28" spans="1:9" ht="15.75">
      <c r="A28" s="60"/>
      <c r="B28" s="216" t="s">
        <v>90</v>
      </c>
      <c r="C28" s="218" t="s">
        <v>93</v>
      </c>
      <c r="D28" s="218" t="s">
        <v>94</v>
      </c>
      <c r="E28" s="217"/>
      <c r="F28" s="60"/>
    </row>
    <row r="29" spans="1:9" ht="15.75">
      <c r="A29" s="60"/>
      <c r="B29" s="218" t="s">
        <v>95</v>
      </c>
      <c r="C29" s="218" t="s">
        <v>283</v>
      </c>
      <c r="D29" s="218" t="s">
        <v>283</v>
      </c>
      <c r="E29" s="217"/>
      <c r="F29" s="60"/>
    </row>
    <row r="30" spans="1:9" ht="15.75">
      <c r="A30" s="60"/>
      <c r="B30" s="218" t="s">
        <v>98</v>
      </c>
      <c r="C30" s="218" t="s">
        <v>284</v>
      </c>
      <c r="D30" s="218" t="s">
        <v>225</v>
      </c>
      <c r="E30" s="217"/>
      <c r="F30" s="60"/>
    </row>
  </sheetData>
  <mergeCells count="10">
    <mergeCell ref="B27:D27"/>
    <mergeCell ref="G3:G5"/>
    <mergeCell ref="H3:H5"/>
    <mergeCell ref="I3:I5"/>
    <mergeCell ref="A1:J1"/>
    <mergeCell ref="B2:F2"/>
    <mergeCell ref="B3:C5"/>
    <mergeCell ref="D3:D5"/>
    <mergeCell ref="E3:E5"/>
    <mergeCell ref="F3:F5"/>
  </mergeCells>
  <hyperlinks>
    <hyperlink ref="A2" location="COVER!A1" display="BACK TO COVE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C36" sqref="C36"/>
    </sheetView>
  </sheetViews>
  <sheetFormatPr defaultRowHeight="15"/>
  <sheetData>
    <row r="1" spans="1:12" ht="15.75">
      <c r="A1" s="154" t="s">
        <v>73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>
      <c r="A2" s="156" t="s">
        <v>74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15.75">
      <c r="A3" s="156" t="s">
        <v>75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8"/>
    </row>
    <row r="4" spans="1:12" ht="15.75">
      <c r="A4" s="154" t="s">
        <v>76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8"/>
    </row>
    <row r="5" spans="1:12" ht="15.75">
      <c r="A5" s="156" t="s">
        <v>77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8"/>
    </row>
    <row r="7" spans="1:12">
      <c r="A7" s="181" t="s">
        <v>215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1:12">
      <c r="A8" s="180" t="s">
        <v>217</v>
      </c>
    </row>
  </sheetData>
  <hyperlinks>
    <hyperlink ref="A8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opLeftCell="A19" workbookViewId="0">
      <selection activeCell="K17" sqref="K16:L17"/>
    </sheetView>
  </sheetViews>
  <sheetFormatPr defaultRowHeight="15"/>
  <cols>
    <col min="1" max="1" width="15.140625" style="60" bestFit="1" customWidth="1"/>
    <col min="2" max="2" width="14.85546875" customWidth="1"/>
    <col min="3" max="3" width="12.140625" bestFit="1" customWidth="1"/>
    <col min="4" max="4" width="15.140625" customWidth="1"/>
    <col min="5" max="5" width="15" bestFit="1" customWidth="1"/>
    <col min="6" max="6" width="13.140625" bestFit="1" customWidth="1"/>
    <col min="7" max="8" width="12" bestFit="1" customWidth="1"/>
  </cols>
  <sheetData>
    <row r="1" spans="1:8" ht="15.75">
      <c r="B1" s="252" t="s">
        <v>78</v>
      </c>
      <c r="C1" s="252"/>
      <c r="D1" s="252"/>
      <c r="E1" s="252"/>
      <c r="F1" s="252"/>
      <c r="G1" s="252"/>
      <c r="H1" s="252"/>
    </row>
    <row r="2" spans="1:8" ht="15.75">
      <c r="A2" s="178" t="s">
        <v>208</v>
      </c>
      <c r="B2" s="253" t="s">
        <v>79</v>
      </c>
      <c r="C2" s="253"/>
      <c r="D2" s="253"/>
      <c r="E2" s="253"/>
      <c r="F2" s="253"/>
      <c r="G2" s="253"/>
      <c r="H2" s="253"/>
    </row>
    <row r="3" spans="1:8" ht="15.75">
      <c r="B3" s="254" t="s">
        <v>80</v>
      </c>
      <c r="C3" s="255"/>
      <c r="D3" s="202" t="s">
        <v>81</v>
      </c>
      <c r="E3" s="258" t="s">
        <v>82</v>
      </c>
      <c r="F3" s="258" t="s">
        <v>83</v>
      </c>
      <c r="G3" s="258" t="s">
        <v>84</v>
      </c>
      <c r="H3" s="258" t="s">
        <v>85</v>
      </c>
    </row>
    <row r="4" spans="1:8" ht="15.75">
      <c r="B4" s="256"/>
      <c r="C4" s="257"/>
      <c r="D4" s="202" t="s">
        <v>86</v>
      </c>
      <c r="E4" s="258"/>
      <c r="F4" s="258"/>
      <c r="G4" s="258"/>
      <c r="H4" s="258"/>
    </row>
    <row r="5" spans="1:8" s="60" customFormat="1" ht="15.75">
      <c r="B5" s="49" t="s">
        <v>87</v>
      </c>
      <c r="C5" s="236" t="s">
        <v>297</v>
      </c>
      <c r="D5" s="62">
        <v>43704</v>
      </c>
      <c r="E5" s="63">
        <f t="shared" ref="E5:E32" si="0">D5+4</f>
        <v>43708</v>
      </c>
      <c r="F5" s="62">
        <f t="shared" ref="F5:F32" si="1">D5+4</f>
        <v>43708</v>
      </c>
      <c r="G5" s="62"/>
      <c r="H5" s="62">
        <f t="shared" ref="H5:H32" si="2">D5+4</f>
        <v>43708</v>
      </c>
    </row>
    <row r="6" spans="1:8" s="60" customFormat="1" ht="15.75">
      <c r="B6" s="49" t="s">
        <v>382</v>
      </c>
      <c r="C6" s="236" t="s">
        <v>296</v>
      </c>
      <c r="D6" s="62">
        <v>43706</v>
      </c>
      <c r="E6" s="63">
        <f t="shared" si="0"/>
        <v>43710</v>
      </c>
      <c r="F6" s="62"/>
      <c r="G6" s="62">
        <f>D6+5</f>
        <v>43711</v>
      </c>
      <c r="H6" s="62">
        <f t="shared" si="2"/>
        <v>43710</v>
      </c>
    </row>
    <row r="7" spans="1:8" s="60" customFormat="1" ht="15.75">
      <c r="B7" s="49" t="s">
        <v>265</v>
      </c>
      <c r="C7" s="236" t="s">
        <v>383</v>
      </c>
      <c r="D7" s="62">
        <v>43711</v>
      </c>
      <c r="E7" s="63">
        <f t="shared" si="0"/>
        <v>43715</v>
      </c>
      <c r="F7" s="62">
        <f t="shared" si="1"/>
        <v>43715</v>
      </c>
      <c r="G7" s="62"/>
      <c r="H7" s="62">
        <f t="shared" si="2"/>
        <v>43715</v>
      </c>
    </row>
    <row r="8" spans="1:8" s="60" customFormat="1" ht="15.75">
      <c r="B8" s="49" t="s">
        <v>87</v>
      </c>
      <c r="C8" s="236" t="s">
        <v>384</v>
      </c>
      <c r="D8" s="62">
        <v>43713</v>
      </c>
      <c r="E8" s="63">
        <f t="shared" si="0"/>
        <v>43717</v>
      </c>
      <c r="F8" s="62"/>
      <c r="G8" s="62">
        <f t="shared" ref="G8" si="3">D8+5</f>
        <v>43718</v>
      </c>
      <c r="H8" s="62">
        <f t="shared" si="2"/>
        <v>43717</v>
      </c>
    </row>
    <row r="9" spans="1:8" s="60" customFormat="1" ht="15.75">
      <c r="B9" s="49" t="s">
        <v>382</v>
      </c>
      <c r="C9" s="236" t="s">
        <v>383</v>
      </c>
      <c r="D9" s="62">
        <v>43718</v>
      </c>
      <c r="E9" s="63">
        <f t="shared" si="0"/>
        <v>43722</v>
      </c>
      <c r="F9" s="62"/>
      <c r="G9" s="62"/>
      <c r="H9" s="62">
        <f t="shared" si="2"/>
        <v>43722</v>
      </c>
    </row>
    <row r="10" spans="1:8" s="60" customFormat="1" ht="15.75">
      <c r="B10" s="49" t="s">
        <v>265</v>
      </c>
      <c r="C10" s="236" t="s">
        <v>385</v>
      </c>
      <c r="D10" s="62">
        <v>43720</v>
      </c>
      <c r="E10" s="63">
        <f t="shared" si="0"/>
        <v>43724</v>
      </c>
      <c r="F10" s="62">
        <f t="shared" si="1"/>
        <v>43724</v>
      </c>
      <c r="G10" s="62">
        <f t="shared" ref="G10" si="4">D10+5</f>
        <v>43725</v>
      </c>
      <c r="H10" s="62">
        <f t="shared" si="2"/>
        <v>43724</v>
      </c>
    </row>
    <row r="11" spans="1:8" s="60" customFormat="1" ht="15.75">
      <c r="B11" s="49" t="s">
        <v>87</v>
      </c>
      <c r="C11" s="236" t="s">
        <v>386</v>
      </c>
      <c r="D11" s="62">
        <v>43725</v>
      </c>
      <c r="E11" s="63">
        <f t="shared" si="0"/>
        <v>43729</v>
      </c>
      <c r="F11" s="62"/>
      <c r="G11" s="62"/>
      <c r="H11" s="62">
        <f t="shared" si="2"/>
        <v>43729</v>
      </c>
    </row>
    <row r="12" spans="1:8" s="60" customFormat="1" ht="15.75">
      <c r="B12" s="49" t="s">
        <v>382</v>
      </c>
      <c r="C12" s="236" t="s">
        <v>385</v>
      </c>
      <c r="D12" s="62">
        <v>43727</v>
      </c>
      <c r="E12" s="63">
        <f t="shared" si="0"/>
        <v>43731</v>
      </c>
      <c r="F12" s="62">
        <f t="shared" si="1"/>
        <v>43731</v>
      </c>
      <c r="G12" s="62">
        <f t="shared" ref="G12" si="5">D12+5</f>
        <v>43732</v>
      </c>
      <c r="H12" s="62">
        <f t="shared" si="2"/>
        <v>43731</v>
      </c>
    </row>
    <row r="13" spans="1:8" s="60" customFormat="1" ht="15.75">
      <c r="B13" s="49" t="s">
        <v>265</v>
      </c>
      <c r="C13" s="236" t="s">
        <v>387</v>
      </c>
      <c r="D13" s="62">
        <v>43732</v>
      </c>
      <c r="E13" s="63">
        <f t="shared" si="0"/>
        <v>43736</v>
      </c>
      <c r="F13" s="62"/>
      <c r="G13" s="62"/>
      <c r="H13" s="62">
        <f t="shared" si="2"/>
        <v>43736</v>
      </c>
    </row>
    <row r="14" spans="1:8" s="60" customFormat="1" ht="15.75">
      <c r="B14" s="49" t="s">
        <v>87</v>
      </c>
      <c r="C14" s="236" t="s">
        <v>388</v>
      </c>
      <c r="D14" s="62">
        <v>43734</v>
      </c>
      <c r="E14" s="63">
        <f t="shared" si="0"/>
        <v>43738</v>
      </c>
      <c r="F14" s="62">
        <f t="shared" si="1"/>
        <v>43738</v>
      </c>
      <c r="G14" s="62">
        <f t="shared" ref="G14" si="6">D14+5</f>
        <v>43739</v>
      </c>
      <c r="H14" s="62">
        <f t="shared" si="2"/>
        <v>43738</v>
      </c>
    </row>
    <row r="15" spans="1:8" s="60" customFormat="1" ht="15.75">
      <c r="B15" s="49" t="s">
        <v>382</v>
      </c>
      <c r="C15" s="236" t="s">
        <v>387</v>
      </c>
      <c r="D15" s="62">
        <v>43739</v>
      </c>
      <c r="E15" s="63">
        <f t="shared" si="0"/>
        <v>43743</v>
      </c>
      <c r="F15" s="62"/>
      <c r="G15" s="62"/>
      <c r="H15" s="62">
        <f t="shared" si="2"/>
        <v>43743</v>
      </c>
    </row>
    <row r="16" spans="1:8" s="60" customFormat="1" ht="15.75">
      <c r="B16" s="49" t="s">
        <v>265</v>
      </c>
      <c r="C16" s="236" t="s">
        <v>389</v>
      </c>
      <c r="D16" s="62">
        <v>43741</v>
      </c>
      <c r="E16" s="63">
        <f t="shared" si="0"/>
        <v>43745</v>
      </c>
      <c r="F16" s="62">
        <f t="shared" si="1"/>
        <v>43745</v>
      </c>
      <c r="G16" s="62">
        <f t="shared" ref="G16" si="7">D16+5</f>
        <v>43746</v>
      </c>
      <c r="H16" s="62">
        <f t="shared" si="2"/>
        <v>43745</v>
      </c>
    </row>
    <row r="17" spans="2:8" s="60" customFormat="1" ht="15.75">
      <c r="B17" s="49" t="s">
        <v>87</v>
      </c>
      <c r="C17" s="236" t="s">
        <v>390</v>
      </c>
      <c r="D17" s="62">
        <v>43746</v>
      </c>
      <c r="E17" s="63">
        <f t="shared" si="0"/>
        <v>43750</v>
      </c>
      <c r="F17" s="62"/>
      <c r="G17" s="62"/>
      <c r="H17" s="62">
        <f t="shared" si="2"/>
        <v>43750</v>
      </c>
    </row>
    <row r="18" spans="2:8" s="60" customFormat="1" ht="15.75">
      <c r="B18" s="49" t="s">
        <v>382</v>
      </c>
      <c r="C18" s="236" t="s">
        <v>389</v>
      </c>
      <c r="D18" s="62">
        <v>43748</v>
      </c>
      <c r="E18" s="63">
        <f t="shared" si="0"/>
        <v>43752</v>
      </c>
      <c r="F18" s="62">
        <f t="shared" si="1"/>
        <v>43752</v>
      </c>
      <c r="G18" s="62">
        <f t="shared" ref="G18" si="8">D18+5</f>
        <v>43753</v>
      </c>
      <c r="H18" s="62">
        <f t="shared" si="2"/>
        <v>43752</v>
      </c>
    </row>
    <row r="19" spans="2:8" s="60" customFormat="1" ht="15.75">
      <c r="B19" s="49" t="s">
        <v>265</v>
      </c>
      <c r="C19" s="236" t="s">
        <v>391</v>
      </c>
      <c r="D19" s="62">
        <v>43753</v>
      </c>
      <c r="E19" s="63">
        <f t="shared" si="0"/>
        <v>43757</v>
      </c>
      <c r="F19" s="62"/>
      <c r="G19" s="62"/>
      <c r="H19" s="62">
        <f t="shared" si="2"/>
        <v>43757</v>
      </c>
    </row>
    <row r="20" spans="2:8" s="60" customFormat="1" ht="15.75">
      <c r="B20" s="49" t="s">
        <v>87</v>
      </c>
      <c r="C20" s="236" t="s">
        <v>392</v>
      </c>
      <c r="D20" s="62">
        <v>43755</v>
      </c>
      <c r="E20" s="63">
        <f t="shared" si="0"/>
        <v>43759</v>
      </c>
      <c r="F20" s="62">
        <f t="shared" si="1"/>
        <v>43759</v>
      </c>
      <c r="G20" s="62">
        <f t="shared" ref="G20" si="9">D20+5</f>
        <v>43760</v>
      </c>
      <c r="H20" s="62">
        <f t="shared" si="2"/>
        <v>43759</v>
      </c>
    </row>
    <row r="21" spans="2:8" s="60" customFormat="1" ht="15.75">
      <c r="B21" s="49" t="s">
        <v>382</v>
      </c>
      <c r="C21" s="236" t="s">
        <v>391</v>
      </c>
      <c r="D21" s="62">
        <v>43760</v>
      </c>
      <c r="E21" s="63">
        <f t="shared" si="0"/>
        <v>43764</v>
      </c>
      <c r="F21" s="62"/>
      <c r="G21" s="62"/>
      <c r="H21" s="62">
        <f t="shared" si="2"/>
        <v>43764</v>
      </c>
    </row>
    <row r="22" spans="2:8" s="60" customFormat="1" ht="15.75">
      <c r="B22" s="49" t="s">
        <v>265</v>
      </c>
      <c r="C22" s="236" t="s">
        <v>394</v>
      </c>
      <c r="D22" s="62">
        <v>43762</v>
      </c>
      <c r="E22" s="63">
        <f t="shared" si="0"/>
        <v>43766</v>
      </c>
      <c r="F22" s="62">
        <f t="shared" si="1"/>
        <v>43766</v>
      </c>
      <c r="G22" s="62">
        <f t="shared" ref="G22" si="10">D22+5</f>
        <v>43767</v>
      </c>
      <c r="H22" s="62">
        <f t="shared" si="2"/>
        <v>43766</v>
      </c>
    </row>
    <row r="23" spans="2:8" s="60" customFormat="1" ht="15.75">
      <c r="B23" s="49" t="s">
        <v>87</v>
      </c>
      <c r="C23" s="236" t="s">
        <v>393</v>
      </c>
      <c r="D23" s="62">
        <v>43767</v>
      </c>
      <c r="E23" s="63">
        <f t="shared" si="0"/>
        <v>43771</v>
      </c>
      <c r="F23" s="62"/>
      <c r="G23" s="62"/>
      <c r="H23" s="62">
        <f t="shared" si="2"/>
        <v>43771</v>
      </c>
    </row>
    <row r="24" spans="2:8" s="60" customFormat="1" ht="15.75">
      <c r="B24" s="49" t="s">
        <v>382</v>
      </c>
      <c r="C24" s="236" t="s">
        <v>394</v>
      </c>
      <c r="D24" s="62">
        <v>43769</v>
      </c>
      <c r="E24" s="63">
        <f t="shared" si="0"/>
        <v>43773</v>
      </c>
      <c r="F24" s="62">
        <f t="shared" si="1"/>
        <v>43773</v>
      </c>
      <c r="G24" s="62">
        <f t="shared" ref="G24" si="11">D24+5</f>
        <v>43774</v>
      </c>
      <c r="H24" s="62">
        <f t="shared" si="2"/>
        <v>43773</v>
      </c>
    </row>
    <row r="25" spans="2:8" s="60" customFormat="1" ht="15.75">
      <c r="B25" s="49" t="s">
        <v>265</v>
      </c>
      <c r="C25" s="236" t="s">
        <v>395</v>
      </c>
      <c r="D25" s="62">
        <v>43774</v>
      </c>
      <c r="E25" s="63">
        <f t="shared" si="0"/>
        <v>43778</v>
      </c>
      <c r="F25" s="62"/>
      <c r="G25" s="62"/>
      <c r="H25" s="62">
        <f t="shared" si="2"/>
        <v>43778</v>
      </c>
    </row>
    <row r="26" spans="2:8" s="60" customFormat="1" ht="15.75">
      <c r="B26" s="49" t="s">
        <v>87</v>
      </c>
      <c r="C26" s="236" t="s">
        <v>396</v>
      </c>
      <c r="D26" s="62">
        <v>43776</v>
      </c>
      <c r="E26" s="63">
        <f t="shared" si="0"/>
        <v>43780</v>
      </c>
      <c r="F26" s="62">
        <f t="shared" si="1"/>
        <v>43780</v>
      </c>
      <c r="G26" s="62">
        <f t="shared" ref="G26" si="12">D26+5</f>
        <v>43781</v>
      </c>
      <c r="H26" s="62">
        <f t="shared" si="2"/>
        <v>43780</v>
      </c>
    </row>
    <row r="27" spans="2:8" s="60" customFormat="1" ht="15.75">
      <c r="B27" s="49" t="s">
        <v>382</v>
      </c>
      <c r="C27" s="236" t="s">
        <v>395</v>
      </c>
      <c r="D27" s="62">
        <v>43781</v>
      </c>
      <c r="E27" s="63">
        <f t="shared" si="0"/>
        <v>43785</v>
      </c>
      <c r="F27" s="62"/>
      <c r="G27" s="62"/>
      <c r="H27" s="62">
        <f t="shared" si="2"/>
        <v>43785</v>
      </c>
    </row>
    <row r="28" spans="2:8" s="60" customFormat="1" ht="15.75">
      <c r="B28" s="49" t="s">
        <v>265</v>
      </c>
      <c r="C28" s="236" t="s">
        <v>397</v>
      </c>
      <c r="D28" s="62">
        <v>43783</v>
      </c>
      <c r="E28" s="63">
        <f t="shared" si="0"/>
        <v>43787</v>
      </c>
      <c r="F28" s="62">
        <f t="shared" si="1"/>
        <v>43787</v>
      </c>
      <c r="G28" s="62">
        <f t="shared" ref="G28" si="13">D28+5</f>
        <v>43788</v>
      </c>
      <c r="H28" s="62">
        <f t="shared" si="2"/>
        <v>43787</v>
      </c>
    </row>
    <row r="29" spans="2:8" s="60" customFormat="1" ht="15.75">
      <c r="B29" s="49" t="s">
        <v>87</v>
      </c>
      <c r="C29" s="236" t="s">
        <v>398</v>
      </c>
      <c r="D29" s="62">
        <v>43788</v>
      </c>
      <c r="E29" s="63">
        <f t="shared" si="0"/>
        <v>43792</v>
      </c>
      <c r="F29" s="62"/>
      <c r="G29" s="62"/>
      <c r="H29" s="62">
        <f t="shared" si="2"/>
        <v>43792</v>
      </c>
    </row>
    <row r="30" spans="2:8" s="60" customFormat="1" ht="15.75">
      <c r="B30" s="49" t="s">
        <v>382</v>
      </c>
      <c r="C30" s="236" t="s">
        <v>397</v>
      </c>
      <c r="D30" s="62">
        <v>43790</v>
      </c>
      <c r="E30" s="63">
        <f t="shared" si="0"/>
        <v>43794</v>
      </c>
      <c r="F30" s="62">
        <f t="shared" si="1"/>
        <v>43794</v>
      </c>
      <c r="G30" s="62">
        <f t="shared" ref="G30" si="14">D30+5</f>
        <v>43795</v>
      </c>
      <c r="H30" s="62">
        <f t="shared" si="2"/>
        <v>43794</v>
      </c>
    </row>
    <row r="31" spans="2:8" s="60" customFormat="1" ht="15.75">
      <c r="B31" s="49" t="s">
        <v>265</v>
      </c>
      <c r="C31" s="236" t="s">
        <v>399</v>
      </c>
      <c r="D31" s="62">
        <v>43795</v>
      </c>
      <c r="E31" s="63">
        <f t="shared" si="0"/>
        <v>43799</v>
      </c>
      <c r="F31" s="62"/>
      <c r="G31" s="62"/>
      <c r="H31" s="62">
        <f t="shared" si="2"/>
        <v>43799</v>
      </c>
    </row>
    <row r="32" spans="2:8" s="60" customFormat="1" ht="15.75">
      <c r="B32" s="49" t="s">
        <v>87</v>
      </c>
      <c r="C32" s="236" t="s">
        <v>400</v>
      </c>
      <c r="D32" s="62">
        <v>43797</v>
      </c>
      <c r="E32" s="63">
        <f t="shared" si="0"/>
        <v>43801</v>
      </c>
      <c r="F32" s="62">
        <f t="shared" si="1"/>
        <v>43801</v>
      </c>
      <c r="G32" s="62">
        <f t="shared" ref="G32" si="15">D32+5</f>
        <v>43802</v>
      </c>
      <c r="H32" s="62">
        <f t="shared" si="2"/>
        <v>43801</v>
      </c>
    </row>
    <row r="33" spans="2:8" s="60" customFormat="1" ht="15.75">
      <c r="B33" s="49"/>
      <c r="C33" s="236"/>
      <c r="D33" s="62"/>
      <c r="E33" s="63"/>
      <c r="F33" s="62"/>
      <c r="G33" s="62"/>
      <c r="H33" s="62"/>
    </row>
    <row r="34" spans="2:8" s="60" customFormat="1" ht="15.75">
      <c r="B34" s="53"/>
      <c r="C34" s="20"/>
      <c r="D34" s="69"/>
      <c r="E34" s="55"/>
      <c r="F34" s="69"/>
      <c r="G34" s="69"/>
      <c r="H34" s="69"/>
    </row>
    <row r="35" spans="2:8" s="60" customFormat="1" ht="15.75">
      <c r="B35" s="53"/>
      <c r="C35" s="20"/>
      <c r="D35" s="69"/>
      <c r="E35" s="55"/>
      <c r="F35" s="69"/>
      <c r="G35" s="69"/>
      <c r="H35" s="69"/>
    </row>
    <row r="36" spans="2:8" s="60" customFormat="1" ht="15.75">
      <c r="B36" s="53"/>
      <c r="C36" s="20"/>
      <c r="D36" s="69"/>
      <c r="E36" s="55"/>
      <c r="F36" s="69"/>
      <c r="G36" s="69"/>
      <c r="H36" s="69"/>
    </row>
    <row r="37" spans="2:8" ht="15.75">
      <c r="B37" s="40" t="s">
        <v>88</v>
      </c>
      <c r="C37" s="38"/>
      <c r="D37" s="39"/>
      <c r="E37" s="41"/>
      <c r="F37" s="41"/>
      <c r="G37" s="37"/>
      <c r="H37" s="37"/>
    </row>
    <row r="38" spans="2:8" ht="15.75">
      <c r="B38" s="35" t="s">
        <v>89</v>
      </c>
      <c r="C38" s="34"/>
      <c r="D38" s="34"/>
      <c r="E38" s="34"/>
      <c r="F38" s="34"/>
      <c r="G38" s="33"/>
      <c r="H38" s="33"/>
    </row>
    <row r="39" spans="2:8" ht="15.75">
      <c r="B39" s="248" t="s">
        <v>90</v>
      </c>
      <c r="C39" s="250" t="s">
        <v>91</v>
      </c>
      <c r="D39" s="251"/>
      <c r="E39" s="250" t="s">
        <v>92</v>
      </c>
      <c r="F39" s="251"/>
      <c r="G39" s="33"/>
      <c r="H39" s="33"/>
    </row>
    <row r="40" spans="2:8" ht="15.75">
      <c r="B40" s="249"/>
      <c r="C40" s="36" t="s">
        <v>93</v>
      </c>
      <c r="D40" s="36" t="s">
        <v>94</v>
      </c>
      <c r="E40" s="36" t="s">
        <v>93</v>
      </c>
      <c r="F40" s="36" t="s">
        <v>94</v>
      </c>
      <c r="G40" s="33"/>
      <c r="H40" s="33"/>
    </row>
    <row r="41" spans="2:8" ht="15.75">
      <c r="B41" s="36" t="s">
        <v>95</v>
      </c>
      <c r="C41" s="36" t="s">
        <v>96</v>
      </c>
      <c r="D41" s="36" t="s">
        <v>96</v>
      </c>
      <c r="E41" s="36" t="s">
        <v>97</v>
      </c>
      <c r="F41" s="36" t="s">
        <v>97</v>
      </c>
      <c r="G41" s="33"/>
      <c r="H41" s="33"/>
    </row>
    <row r="42" spans="2:8" ht="15.75">
      <c r="B42" s="36" t="s">
        <v>98</v>
      </c>
      <c r="C42" s="36" t="s">
        <v>99</v>
      </c>
      <c r="D42" s="36" t="s">
        <v>100</v>
      </c>
      <c r="E42" s="36" t="s">
        <v>101</v>
      </c>
      <c r="F42" s="36" t="s">
        <v>100</v>
      </c>
      <c r="G42" s="33"/>
      <c r="H42" s="33"/>
    </row>
  </sheetData>
  <mergeCells count="10">
    <mergeCell ref="B39:B40"/>
    <mergeCell ref="C39:D39"/>
    <mergeCell ref="E39:F39"/>
    <mergeCell ref="B1:H1"/>
    <mergeCell ref="B2:H2"/>
    <mergeCell ref="B3:C4"/>
    <mergeCell ref="E3:E4"/>
    <mergeCell ref="F3:F4"/>
    <mergeCell ref="G3:G4"/>
    <mergeCell ref="H3:H4"/>
  </mergeCells>
  <hyperlinks>
    <hyperlink ref="A2" location="COVER!A1" display="BACK TO COVER"/>
  </hyperlink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zoomScaleNormal="100" workbookViewId="0">
      <selection activeCell="E18" sqref="E18"/>
    </sheetView>
  </sheetViews>
  <sheetFormatPr defaultRowHeight="15"/>
  <cols>
    <col min="1" max="1" width="14.5703125" style="60" customWidth="1"/>
    <col min="2" max="2" width="19.42578125" customWidth="1"/>
    <col min="3" max="3" width="12.140625" bestFit="1" customWidth="1"/>
    <col min="4" max="4" width="11.140625" bestFit="1" customWidth="1"/>
    <col min="5" max="5" width="15.42578125" bestFit="1" customWidth="1"/>
    <col min="6" max="6" width="10.42578125" bestFit="1" customWidth="1"/>
    <col min="7" max="11" width="28.140625" bestFit="1" customWidth="1"/>
  </cols>
  <sheetData>
    <row r="1" spans="1:11" ht="15.75" customHeight="1">
      <c r="B1" s="264" t="s">
        <v>102</v>
      </c>
      <c r="C1" s="264"/>
      <c r="D1" s="264"/>
      <c r="E1" s="264"/>
      <c r="F1" s="264"/>
      <c r="G1" s="264"/>
      <c r="H1" s="264"/>
      <c r="I1" s="264"/>
      <c r="J1" s="264"/>
      <c r="K1" s="60"/>
    </row>
    <row r="2" spans="1:11" ht="15.75" customHeight="1">
      <c r="A2" s="178" t="s">
        <v>208</v>
      </c>
      <c r="B2" s="265" t="s">
        <v>103</v>
      </c>
      <c r="C2" s="265"/>
      <c r="D2" s="265"/>
      <c r="E2" s="265"/>
      <c r="F2" s="265"/>
      <c r="G2" s="265"/>
      <c r="H2" s="265"/>
      <c r="I2" s="265"/>
      <c r="J2" s="265"/>
      <c r="K2" s="60"/>
    </row>
    <row r="3" spans="1:11" ht="15.75">
      <c r="B3" s="266" t="s">
        <v>80</v>
      </c>
      <c r="C3" s="267"/>
      <c r="D3" s="193" t="s">
        <v>81</v>
      </c>
      <c r="E3" s="270" t="s">
        <v>104</v>
      </c>
      <c r="F3" s="262" t="s">
        <v>105</v>
      </c>
      <c r="G3" s="273" t="s">
        <v>106</v>
      </c>
      <c r="H3" s="273" t="s">
        <v>107</v>
      </c>
      <c r="I3" s="262" t="s">
        <v>108</v>
      </c>
      <c r="J3" s="262" t="s">
        <v>109</v>
      </c>
      <c r="K3" s="262" t="s">
        <v>110</v>
      </c>
    </row>
    <row r="4" spans="1:11" ht="15.75">
      <c r="B4" s="268"/>
      <c r="C4" s="269"/>
      <c r="D4" s="192" t="s">
        <v>111</v>
      </c>
      <c r="E4" s="271"/>
      <c r="F4" s="272"/>
      <c r="G4" s="262"/>
      <c r="H4" s="262"/>
      <c r="I4" s="263"/>
      <c r="J4" s="263"/>
      <c r="K4" s="263"/>
    </row>
    <row r="5" spans="1:11" ht="15.75" customHeight="1">
      <c r="B5" s="74" t="s">
        <v>255</v>
      </c>
      <c r="C5" s="74" t="s">
        <v>292</v>
      </c>
      <c r="D5" s="47">
        <v>43705</v>
      </c>
      <c r="E5" s="44">
        <f>D5+3</f>
        <v>43708</v>
      </c>
      <c r="F5" s="44">
        <f>D5+3</f>
        <v>43708</v>
      </c>
      <c r="G5" s="62">
        <f>D5+8</f>
        <v>43713</v>
      </c>
      <c r="H5" s="62">
        <f>G5+1</f>
        <v>43714</v>
      </c>
      <c r="I5" s="62">
        <f>G5+2</f>
        <v>43715</v>
      </c>
      <c r="J5" s="73">
        <f>I5+0</f>
        <v>43715</v>
      </c>
      <c r="K5" s="73">
        <f>G5+3</f>
        <v>43716</v>
      </c>
    </row>
    <row r="6" spans="1:11" ht="15.75" customHeight="1">
      <c r="B6" s="74" t="s">
        <v>252</v>
      </c>
      <c r="C6" s="74" t="s">
        <v>293</v>
      </c>
      <c r="D6" s="47">
        <f t="shared" ref="D6:D18" si="0">D5+7</f>
        <v>43712</v>
      </c>
      <c r="E6" s="44">
        <f>D6+3</f>
        <v>43715</v>
      </c>
      <c r="F6" s="44">
        <f t="shared" ref="F6:F18" si="1">D6+3</f>
        <v>43715</v>
      </c>
      <c r="G6" s="62">
        <f>D6+8</f>
        <v>43720</v>
      </c>
      <c r="H6" s="62">
        <f>G6+1</f>
        <v>43721</v>
      </c>
      <c r="I6" s="62">
        <f>G6+2</f>
        <v>43722</v>
      </c>
      <c r="J6" s="73">
        <f t="shared" ref="J6:J18" si="2">I6</f>
        <v>43722</v>
      </c>
      <c r="K6" s="73">
        <f>G6+3</f>
        <v>43723</v>
      </c>
    </row>
    <row r="7" spans="1:11" ht="15.6" customHeight="1">
      <c r="B7" s="74" t="s">
        <v>248</v>
      </c>
      <c r="C7" s="74" t="s">
        <v>294</v>
      </c>
      <c r="D7" s="47">
        <f t="shared" si="0"/>
        <v>43719</v>
      </c>
      <c r="E7" s="44">
        <f>D7+3</f>
        <v>43722</v>
      </c>
      <c r="F7" s="44">
        <f t="shared" si="1"/>
        <v>43722</v>
      </c>
      <c r="G7" s="62">
        <f>D7+8</f>
        <v>43727</v>
      </c>
      <c r="H7" s="62">
        <f>G7+1</f>
        <v>43728</v>
      </c>
      <c r="I7" s="62">
        <f>G7+2</f>
        <v>43729</v>
      </c>
      <c r="J7" s="73">
        <f t="shared" si="2"/>
        <v>43729</v>
      </c>
      <c r="K7" s="73">
        <f>G7+3</f>
        <v>43730</v>
      </c>
    </row>
    <row r="8" spans="1:11" ht="15.75" customHeight="1">
      <c r="B8" s="74" t="s">
        <v>255</v>
      </c>
      <c r="C8" s="74" t="s">
        <v>349</v>
      </c>
      <c r="D8" s="47">
        <f t="shared" si="0"/>
        <v>43726</v>
      </c>
      <c r="E8" s="44">
        <f t="shared" ref="E8:E18" si="3">D8+3</f>
        <v>43729</v>
      </c>
      <c r="F8" s="44">
        <f t="shared" si="1"/>
        <v>43729</v>
      </c>
      <c r="G8" s="62">
        <f t="shared" ref="G8:G18" si="4">D8+8</f>
        <v>43734</v>
      </c>
      <c r="H8" s="62">
        <f t="shared" ref="H8:H18" si="5">G8+1</f>
        <v>43735</v>
      </c>
      <c r="I8" s="62">
        <f t="shared" ref="I8:I18" si="6">G8+2</f>
        <v>43736</v>
      </c>
      <c r="J8" s="73">
        <f t="shared" si="2"/>
        <v>43736</v>
      </c>
      <c r="K8" s="73">
        <f t="shared" ref="K8:K18" si="7">G8+3</f>
        <v>43737</v>
      </c>
    </row>
    <row r="9" spans="1:11" ht="15.75" customHeight="1">
      <c r="B9" s="74" t="s">
        <v>252</v>
      </c>
      <c r="C9" s="74" t="s">
        <v>350</v>
      </c>
      <c r="D9" s="47">
        <f t="shared" si="0"/>
        <v>43733</v>
      </c>
      <c r="E9" s="44">
        <f t="shared" si="3"/>
        <v>43736</v>
      </c>
      <c r="F9" s="44">
        <f t="shared" si="1"/>
        <v>43736</v>
      </c>
      <c r="G9" s="62">
        <f t="shared" si="4"/>
        <v>43741</v>
      </c>
      <c r="H9" s="62">
        <f t="shared" si="5"/>
        <v>43742</v>
      </c>
      <c r="I9" s="62">
        <f t="shared" si="6"/>
        <v>43743</v>
      </c>
      <c r="J9" s="73">
        <f t="shared" si="2"/>
        <v>43743</v>
      </c>
      <c r="K9" s="73">
        <f t="shared" si="7"/>
        <v>43744</v>
      </c>
    </row>
    <row r="10" spans="1:11" ht="15.75" customHeight="1">
      <c r="B10" s="74" t="s">
        <v>248</v>
      </c>
      <c r="C10" s="74" t="s">
        <v>351</v>
      </c>
      <c r="D10" s="47">
        <f t="shared" si="0"/>
        <v>43740</v>
      </c>
      <c r="E10" s="44">
        <f t="shared" si="3"/>
        <v>43743</v>
      </c>
      <c r="F10" s="44">
        <f t="shared" si="1"/>
        <v>43743</v>
      </c>
      <c r="G10" s="62">
        <f t="shared" si="4"/>
        <v>43748</v>
      </c>
      <c r="H10" s="62">
        <f t="shared" si="5"/>
        <v>43749</v>
      </c>
      <c r="I10" s="62">
        <f t="shared" si="6"/>
        <v>43750</v>
      </c>
      <c r="J10" s="73">
        <f t="shared" si="2"/>
        <v>43750</v>
      </c>
      <c r="K10" s="73">
        <f t="shared" si="7"/>
        <v>43751</v>
      </c>
    </row>
    <row r="11" spans="1:11" ht="15.6" customHeight="1">
      <c r="B11" s="74" t="s">
        <v>255</v>
      </c>
      <c r="C11" s="74" t="s">
        <v>352</v>
      </c>
      <c r="D11" s="47">
        <f t="shared" si="0"/>
        <v>43747</v>
      </c>
      <c r="E11" s="44">
        <f t="shared" si="3"/>
        <v>43750</v>
      </c>
      <c r="F11" s="44">
        <f t="shared" si="1"/>
        <v>43750</v>
      </c>
      <c r="G11" s="62">
        <f t="shared" si="4"/>
        <v>43755</v>
      </c>
      <c r="H11" s="62">
        <f t="shared" si="5"/>
        <v>43756</v>
      </c>
      <c r="I11" s="62">
        <f t="shared" si="6"/>
        <v>43757</v>
      </c>
      <c r="J11" s="73">
        <f t="shared" si="2"/>
        <v>43757</v>
      </c>
      <c r="K11" s="73">
        <f t="shared" si="7"/>
        <v>43758</v>
      </c>
    </row>
    <row r="12" spans="1:11" ht="15.6" customHeight="1">
      <c r="B12" s="74" t="s">
        <v>252</v>
      </c>
      <c r="C12" s="74" t="s">
        <v>353</v>
      </c>
      <c r="D12" s="47">
        <f t="shared" si="0"/>
        <v>43754</v>
      </c>
      <c r="E12" s="44">
        <f t="shared" si="3"/>
        <v>43757</v>
      </c>
      <c r="F12" s="44">
        <f t="shared" si="1"/>
        <v>43757</v>
      </c>
      <c r="G12" s="62">
        <f t="shared" si="4"/>
        <v>43762</v>
      </c>
      <c r="H12" s="62">
        <f t="shared" si="5"/>
        <v>43763</v>
      </c>
      <c r="I12" s="62">
        <f t="shared" si="6"/>
        <v>43764</v>
      </c>
      <c r="J12" s="73">
        <f t="shared" si="2"/>
        <v>43764</v>
      </c>
      <c r="K12" s="73">
        <f t="shared" si="7"/>
        <v>43765</v>
      </c>
    </row>
    <row r="13" spans="1:11" ht="15.6" customHeight="1">
      <c r="B13" s="74" t="s">
        <v>248</v>
      </c>
      <c r="C13" s="74" t="s">
        <v>354</v>
      </c>
      <c r="D13" s="47">
        <f t="shared" si="0"/>
        <v>43761</v>
      </c>
      <c r="E13" s="44">
        <f t="shared" si="3"/>
        <v>43764</v>
      </c>
      <c r="F13" s="44">
        <f t="shared" si="1"/>
        <v>43764</v>
      </c>
      <c r="G13" s="62">
        <f t="shared" si="4"/>
        <v>43769</v>
      </c>
      <c r="H13" s="62">
        <f t="shared" si="5"/>
        <v>43770</v>
      </c>
      <c r="I13" s="62">
        <f t="shared" si="6"/>
        <v>43771</v>
      </c>
      <c r="J13" s="73">
        <f t="shared" si="2"/>
        <v>43771</v>
      </c>
      <c r="K13" s="73">
        <f t="shared" si="7"/>
        <v>43772</v>
      </c>
    </row>
    <row r="14" spans="1:11" ht="15.75" customHeight="1">
      <c r="B14" s="74" t="s">
        <v>255</v>
      </c>
      <c r="C14" s="74" t="s">
        <v>355</v>
      </c>
      <c r="D14" s="47">
        <f t="shared" si="0"/>
        <v>43768</v>
      </c>
      <c r="E14" s="44">
        <f t="shared" si="3"/>
        <v>43771</v>
      </c>
      <c r="F14" s="44">
        <f t="shared" si="1"/>
        <v>43771</v>
      </c>
      <c r="G14" s="62">
        <f t="shared" si="4"/>
        <v>43776</v>
      </c>
      <c r="H14" s="62">
        <f t="shared" si="5"/>
        <v>43777</v>
      </c>
      <c r="I14" s="62">
        <f t="shared" si="6"/>
        <v>43778</v>
      </c>
      <c r="J14" s="73">
        <f t="shared" si="2"/>
        <v>43778</v>
      </c>
      <c r="K14" s="73">
        <f t="shared" si="7"/>
        <v>43779</v>
      </c>
    </row>
    <row r="15" spans="1:11" ht="15.6" customHeight="1">
      <c r="B15" s="74" t="s">
        <v>252</v>
      </c>
      <c r="C15" s="74" t="s">
        <v>356</v>
      </c>
      <c r="D15" s="47">
        <f t="shared" si="0"/>
        <v>43775</v>
      </c>
      <c r="E15" s="44">
        <f t="shared" si="3"/>
        <v>43778</v>
      </c>
      <c r="F15" s="44">
        <f t="shared" si="1"/>
        <v>43778</v>
      </c>
      <c r="G15" s="62">
        <f t="shared" si="4"/>
        <v>43783</v>
      </c>
      <c r="H15" s="62">
        <f t="shared" si="5"/>
        <v>43784</v>
      </c>
      <c r="I15" s="62">
        <f t="shared" si="6"/>
        <v>43785</v>
      </c>
      <c r="J15" s="73">
        <f t="shared" si="2"/>
        <v>43785</v>
      </c>
      <c r="K15" s="73">
        <f t="shared" si="7"/>
        <v>43786</v>
      </c>
    </row>
    <row r="16" spans="1:11" ht="15.75" customHeight="1">
      <c r="B16" s="74" t="s">
        <v>248</v>
      </c>
      <c r="C16" s="74" t="s">
        <v>357</v>
      </c>
      <c r="D16" s="47">
        <f t="shared" si="0"/>
        <v>43782</v>
      </c>
      <c r="E16" s="44">
        <f t="shared" si="3"/>
        <v>43785</v>
      </c>
      <c r="F16" s="44">
        <f t="shared" si="1"/>
        <v>43785</v>
      </c>
      <c r="G16" s="62">
        <f t="shared" si="4"/>
        <v>43790</v>
      </c>
      <c r="H16" s="62">
        <f t="shared" si="5"/>
        <v>43791</v>
      </c>
      <c r="I16" s="62">
        <f t="shared" si="6"/>
        <v>43792</v>
      </c>
      <c r="J16" s="73">
        <f t="shared" si="2"/>
        <v>43792</v>
      </c>
      <c r="K16" s="73">
        <f t="shared" si="7"/>
        <v>43793</v>
      </c>
    </row>
    <row r="17" spans="2:11" ht="15.75" customHeight="1">
      <c r="B17" s="74" t="s">
        <v>255</v>
      </c>
      <c r="C17" s="74" t="s">
        <v>358</v>
      </c>
      <c r="D17" s="47">
        <f t="shared" si="0"/>
        <v>43789</v>
      </c>
      <c r="E17" s="44">
        <f t="shared" si="3"/>
        <v>43792</v>
      </c>
      <c r="F17" s="44">
        <f t="shared" si="1"/>
        <v>43792</v>
      </c>
      <c r="G17" s="62">
        <f t="shared" si="4"/>
        <v>43797</v>
      </c>
      <c r="H17" s="62">
        <f t="shared" si="5"/>
        <v>43798</v>
      </c>
      <c r="I17" s="62">
        <f t="shared" si="6"/>
        <v>43799</v>
      </c>
      <c r="J17" s="73">
        <f t="shared" si="2"/>
        <v>43799</v>
      </c>
      <c r="K17" s="73">
        <f t="shared" si="7"/>
        <v>43800</v>
      </c>
    </row>
    <row r="18" spans="2:11" ht="15.75" customHeight="1">
      <c r="B18" s="74" t="s">
        <v>252</v>
      </c>
      <c r="C18" s="74" t="s">
        <v>359</v>
      </c>
      <c r="D18" s="47">
        <f t="shared" si="0"/>
        <v>43796</v>
      </c>
      <c r="E18" s="44">
        <f t="shared" si="3"/>
        <v>43799</v>
      </c>
      <c r="F18" s="44">
        <f t="shared" si="1"/>
        <v>43799</v>
      </c>
      <c r="G18" s="62">
        <f t="shared" si="4"/>
        <v>43804</v>
      </c>
      <c r="H18" s="62">
        <f t="shared" si="5"/>
        <v>43805</v>
      </c>
      <c r="I18" s="62">
        <f t="shared" si="6"/>
        <v>43806</v>
      </c>
      <c r="J18" s="73">
        <f t="shared" si="2"/>
        <v>43806</v>
      </c>
      <c r="K18" s="73">
        <f t="shared" si="7"/>
        <v>43807</v>
      </c>
    </row>
    <row r="19" spans="2:11" ht="15.75">
      <c r="B19" s="77" t="s">
        <v>88</v>
      </c>
      <c r="C19" s="70"/>
      <c r="D19" s="71"/>
      <c r="E19" s="72"/>
      <c r="F19" s="72"/>
      <c r="G19" s="69"/>
      <c r="H19" s="69"/>
      <c r="I19" s="69"/>
      <c r="J19" s="69"/>
      <c r="K19" s="60"/>
    </row>
    <row r="20" spans="2:11" ht="15.75">
      <c r="B20" s="65" t="s">
        <v>89</v>
      </c>
      <c r="C20" s="61"/>
      <c r="D20" s="61"/>
      <c r="E20" s="45"/>
      <c r="F20" s="45"/>
      <c r="G20" s="45"/>
      <c r="H20" s="45"/>
      <c r="I20" s="45"/>
      <c r="J20" s="45"/>
      <c r="K20" s="60"/>
    </row>
    <row r="21" spans="2:11" ht="15.75">
      <c r="B21" s="259" t="s">
        <v>112</v>
      </c>
      <c r="C21" s="260"/>
      <c r="D21" s="261"/>
      <c r="E21" s="45"/>
      <c r="F21" s="45"/>
      <c r="G21" s="45"/>
      <c r="H21" s="45"/>
      <c r="I21" s="45"/>
      <c r="J21" s="45"/>
      <c r="K21" s="60"/>
    </row>
    <row r="22" spans="2:11" ht="15.75">
      <c r="B22" s="66" t="s">
        <v>90</v>
      </c>
      <c r="C22" s="67" t="s">
        <v>93</v>
      </c>
      <c r="D22" s="67" t="s">
        <v>94</v>
      </c>
      <c r="E22" s="61"/>
      <c r="F22" s="61"/>
      <c r="G22" s="61"/>
      <c r="H22" s="61"/>
      <c r="I22" s="61"/>
      <c r="J22" s="61"/>
      <c r="K22" s="60"/>
    </row>
    <row r="23" spans="2:11" ht="15.75">
      <c r="B23" s="67" t="s">
        <v>95</v>
      </c>
      <c r="C23" s="67" t="s">
        <v>113</v>
      </c>
      <c r="D23" s="67" t="s">
        <v>113</v>
      </c>
      <c r="E23" s="61"/>
      <c r="F23" s="61"/>
      <c r="G23" s="61"/>
      <c r="H23" s="61"/>
      <c r="I23" s="61"/>
      <c r="J23" s="61"/>
      <c r="K23" s="60"/>
    </row>
    <row r="24" spans="2:11" ht="15.75">
      <c r="B24" s="68" t="s">
        <v>98</v>
      </c>
      <c r="C24" s="66" t="s">
        <v>114</v>
      </c>
      <c r="D24" s="66" t="s">
        <v>100</v>
      </c>
      <c r="E24" s="46"/>
      <c r="F24" s="46"/>
      <c r="G24" s="46"/>
      <c r="H24" s="46"/>
      <c r="I24" s="46"/>
      <c r="J24" s="46"/>
      <c r="K24" s="60"/>
    </row>
  </sheetData>
  <mergeCells count="11">
    <mergeCell ref="B21:D21"/>
    <mergeCell ref="K3:K4"/>
    <mergeCell ref="I3:I4"/>
    <mergeCell ref="B1:J1"/>
    <mergeCell ref="B2:J2"/>
    <mergeCell ref="B3:C4"/>
    <mergeCell ref="E3:E4"/>
    <mergeCell ref="F3:F4"/>
    <mergeCell ref="G3:G4"/>
    <mergeCell ref="H3:H4"/>
    <mergeCell ref="J3:J4"/>
  </mergeCells>
  <hyperlinks>
    <hyperlink ref="A2" location="COVER!A1" display="BACK TO COVER"/>
  </hyperlinks>
  <pageMargins left="0.7" right="0.7" top="0.75" bottom="0.75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K18" sqref="K18"/>
    </sheetView>
  </sheetViews>
  <sheetFormatPr defaultRowHeight="15"/>
  <cols>
    <col min="1" max="1" width="15.140625" style="60" customWidth="1"/>
    <col min="2" max="2" width="14.85546875" customWidth="1"/>
    <col min="3" max="3" width="12.42578125" customWidth="1"/>
    <col min="4" max="4" width="15.5703125" customWidth="1"/>
    <col min="5" max="5" width="14.85546875" customWidth="1"/>
    <col min="6" max="6" width="12.42578125" customWidth="1"/>
  </cols>
  <sheetData>
    <row r="1" spans="1:7" ht="15.75">
      <c r="B1" s="264" t="s">
        <v>115</v>
      </c>
      <c r="C1" s="264"/>
      <c r="D1" s="264"/>
      <c r="E1" s="264"/>
      <c r="F1" s="264"/>
    </row>
    <row r="2" spans="1:7" ht="15.75">
      <c r="A2" s="178" t="s">
        <v>208</v>
      </c>
      <c r="B2" s="265" t="s">
        <v>116</v>
      </c>
      <c r="C2" s="265"/>
      <c r="D2" s="265"/>
      <c r="E2" s="265"/>
      <c r="F2" s="265"/>
    </row>
    <row r="3" spans="1:7" ht="15.75">
      <c r="B3" s="274" t="s">
        <v>80</v>
      </c>
      <c r="C3" s="274"/>
      <c r="D3" s="48" t="s">
        <v>81</v>
      </c>
      <c r="E3" s="274" t="s">
        <v>82</v>
      </c>
      <c r="F3" s="274" t="s">
        <v>117</v>
      </c>
      <c r="G3" s="274" t="s">
        <v>234</v>
      </c>
    </row>
    <row r="4" spans="1:7" ht="15.75">
      <c r="B4" s="274"/>
      <c r="C4" s="274"/>
      <c r="D4" s="48" t="s">
        <v>86</v>
      </c>
      <c r="E4" s="274"/>
      <c r="F4" s="274"/>
      <c r="G4" s="274"/>
    </row>
    <row r="5" spans="1:7" s="60" customFormat="1" ht="15.75">
      <c r="B5" s="49" t="str">
        <f>TAIWAN!B5</f>
        <v>AMALIA C</v>
      </c>
      <c r="C5" s="49" t="str">
        <f>TAIWAN!C5</f>
        <v>065B</v>
      </c>
      <c r="D5" s="52">
        <f>TAIWAN!D5</f>
        <v>43704</v>
      </c>
      <c r="E5" s="52">
        <f>TAIWAN!E5</f>
        <v>43708</v>
      </c>
      <c r="F5" s="52">
        <f t="shared" ref="F5:F32" si="0">D5+6</f>
        <v>43710</v>
      </c>
      <c r="G5" s="191">
        <f t="shared" ref="G5:G32" si="1">D5+16</f>
        <v>43720</v>
      </c>
    </row>
    <row r="6" spans="1:7" s="60" customFormat="1" ht="15.75">
      <c r="B6" s="49" t="str">
        <f>TAIWAN!B6</f>
        <v>ST EVER</v>
      </c>
      <c r="C6" s="49" t="str">
        <f>TAIWAN!C6</f>
        <v>050A</v>
      </c>
      <c r="D6" s="52">
        <f>TAIWAN!D6</f>
        <v>43706</v>
      </c>
      <c r="E6" s="52">
        <f>TAIWAN!E6</f>
        <v>43710</v>
      </c>
      <c r="F6" s="52">
        <f t="shared" si="0"/>
        <v>43712</v>
      </c>
      <c r="G6" s="191">
        <f t="shared" si="1"/>
        <v>43722</v>
      </c>
    </row>
    <row r="7" spans="1:7" s="60" customFormat="1" ht="15.75">
      <c r="B7" s="49" t="str">
        <f>TAIWAN!B7</f>
        <v>ST BLUE</v>
      </c>
      <c r="C7" s="49" t="str">
        <f>TAIWAN!C7</f>
        <v>050B</v>
      </c>
      <c r="D7" s="52">
        <f>TAIWAN!D7</f>
        <v>43711</v>
      </c>
      <c r="E7" s="52">
        <f>TAIWAN!E7</f>
        <v>43715</v>
      </c>
      <c r="F7" s="52">
        <f t="shared" si="0"/>
        <v>43717</v>
      </c>
      <c r="G7" s="191">
        <f t="shared" si="1"/>
        <v>43727</v>
      </c>
    </row>
    <row r="8" spans="1:7" s="60" customFormat="1" ht="15.75">
      <c r="B8" s="49" t="str">
        <f>TAIWAN!B8</f>
        <v>AMALIA C</v>
      </c>
      <c r="C8" s="49" t="str">
        <f>TAIWAN!C8</f>
        <v>066A</v>
      </c>
      <c r="D8" s="52">
        <f>TAIWAN!D8</f>
        <v>43713</v>
      </c>
      <c r="E8" s="52">
        <f>TAIWAN!E8</f>
        <v>43717</v>
      </c>
      <c r="F8" s="52">
        <f t="shared" si="0"/>
        <v>43719</v>
      </c>
      <c r="G8" s="52">
        <f t="shared" si="1"/>
        <v>43729</v>
      </c>
    </row>
    <row r="9" spans="1:7" s="60" customFormat="1" ht="15.75">
      <c r="B9" s="49" t="str">
        <f>TAIWAN!B9</f>
        <v>ST EVER</v>
      </c>
      <c r="C9" s="49" t="str">
        <f>TAIWAN!C9</f>
        <v>050B</v>
      </c>
      <c r="D9" s="52">
        <f>TAIWAN!D9</f>
        <v>43718</v>
      </c>
      <c r="E9" s="52">
        <f>TAIWAN!E9</f>
        <v>43722</v>
      </c>
      <c r="F9" s="52">
        <f t="shared" si="0"/>
        <v>43724</v>
      </c>
      <c r="G9" s="52">
        <f t="shared" si="1"/>
        <v>43734</v>
      </c>
    </row>
    <row r="10" spans="1:7" s="60" customFormat="1" ht="15.75">
      <c r="B10" s="49" t="str">
        <f>TAIWAN!B10</f>
        <v>ST BLUE</v>
      </c>
      <c r="C10" s="49" t="str">
        <f>TAIWAN!C10</f>
        <v>051A</v>
      </c>
      <c r="D10" s="52">
        <f>TAIWAN!D10</f>
        <v>43720</v>
      </c>
      <c r="E10" s="52">
        <f>TAIWAN!E10</f>
        <v>43724</v>
      </c>
      <c r="F10" s="52">
        <f t="shared" si="0"/>
        <v>43726</v>
      </c>
      <c r="G10" s="52">
        <f t="shared" si="1"/>
        <v>43736</v>
      </c>
    </row>
    <row r="11" spans="1:7" s="60" customFormat="1" ht="15.75">
      <c r="B11" s="49" t="str">
        <f>TAIWAN!B11</f>
        <v>AMALIA C</v>
      </c>
      <c r="C11" s="49" t="str">
        <f>TAIWAN!C11</f>
        <v>066B</v>
      </c>
      <c r="D11" s="52">
        <f>TAIWAN!D11</f>
        <v>43725</v>
      </c>
      <c r="E11" s="52">
        <f>TAIWAN!E11</f>
        <v>43729</v>
      </c>
      <c r="F11" s="52">
        <f t="shared" si="0"/>
        <v>43731</v>
      </c>
      <c r="G11" s="52">
        <f t="shared" si="1"/>
        <v>43741</v>
      </c>
    </row>
    <row r="12" spans="1:7" s="60" customFormat="1" ht="15.75">
      <c r="B12" s="49" t="str">
        <f>TAIWAN!B12</f>
        <v>ST EVER</v>
      </c>
      <c r="C12" s="49" t="str">
        <f>TAIWAN!C12</f>
        <v>051A</v>
      </c>
      <c r="D12" s="52">
        <f>TAIWAN!D12</f>
        <v>43727</v>
      </c>
      <c r="E12" s="52">
        <f>TAIWAN!E12</f>
        <v>43731</v>
      </c>
      <c r="F12" s="52">
        <f t="shared" si="0"/>
        <v>43733</v>
      </c>
      <c r="G12" s="52">
        <f t="shared" si="1"/>
        <v>43743</v>
      </c>
    </row>
    <row r="13" spans="1:7" s="60" customFormat="1" ht="15.75">
      <c r="B13" s="49" t="str">
        <f>TAIWAN!B13</f>
        <v>ST BLUE</v>
      </c>
      <c r="C13" s="49" t="str">
        <f>TAIWAN!C13</f>
        <v>051B</v>
      </c>
      <c r="D13" s="52">
        <f>TAIWAN!D13</f>
        <v>43732</v>
      </c>
      <c r="E13" s="52">
        <f>TAIWAN!E13</f>
        <v>43736</v>
      </c>
      <c r="F13" s="52">
        <f t="shared" si="0"/>
        <v>43738</v>
      </c>
      <c r="G13" s="52">
        <f t="shared" si="1"/>
        <v>43748</v>
      </c>
    </row>
    <row r="14" spans="1:7" s="60" customFormat="1" ht="15.75">
      <c r="B14" s="49" t="str">
        <f>TAIWAN!B14</f>
        <v>AMALIA C</v>
      </c>
      <c r="C14" s="49" t="str">
        <f>TAIWAN!C14</f>
        <v>067A</v>
      </c>
      <c r="D14" s="52">
        <f>TAIWAN!D14</f>
        <v>43734</v>
      </c>
      <c r="E14" s="52">
        <f>TAIWAN!E14</f>
        <v>43738</v>
      </c>
      <c r="F14" s="52">
        <f t="shared" si="0"/>
        <v>43740</v>
      </c>
      <c r="G14" s="52">
        <f t="shared" si="1"/>
        <v>43750</v>
      </c>
    </row>
    <row r="15" spans="1:7" s="60" customFormat="1" ht="15.75">
      <c r="B15" s="49" t="str">
        <f>TAIWAN!B15</f>
        <v>ST EVER</v>
      </c>
      <c r="C15" s="49" t="str">
        <f>TAIWAN!C15</f>
        <v>051B</v>
      </c>
      <c r="D15" s="52">
        <f>TAIWAN!D15</f>
        <v>43739</v>
      </c>
      <c r="E15" s="52">
        <f>TAIWAN!E15</f>
        <v>43743</v>
      </c>
      <c r="F15" s="52">
        <f t="shared" si="0"/>
        <v>43745</v>
      </c>
      <c r="G15" s="52">
        <f t="shared" si="1"/>
        <v>43755</v>
      </c>
    </row>
    <row r="16" spans="1:7" s="60" customFormat="1" ht="15.75">
      <c r="B16" s="49" t="str">
        <f>TAIWAN!B16</f>
        <v>ST BLUE</v>
      </c>
      <c r="C16" s="49" t="str">
        <f>TAIWAN!C16</f>
        <v>052A</v>
      </c>
      <c r="D16" s="52">
        <f>TAIWAN!D16</f>
        <v>43741</v>
      </c>
      <c r="E16" s="52">
        <f>TAIWAN!E16</f>
        <v>43745</v>
      </c>
      <c r="F16" s="52">
        <f t="shared" si="0"/>
        <v>43747</v>
      </c>
      <c r="G16" s="52">
        <f t="shared" si="1"/>
        <v>43757</v>
      </c>
    </row>
    <row r="17" spans="2:7" s="60" customFormat="1" ht="15.75">
      <c r="B17" s="49" t="str">
        <f>TAIWAN!B17</f>
        <v>AMALIA C</v>
      </c>
      <c r="C17" s="49" t="str">
        <f>TAIWAN!C17</f>
        <v>067B</v>
      </c>
      <c r="D17" s="52">
        <f>TAIWAN!D17</f>
        <v>43746</v>
      </c>
      <c r="E17" s="52">
        <f>TAIWAN!E17</f>
        <v>43750</v>
      </c>
      <c r="F17" s="52">
        <f t="shared" si="0"/>
        <v>43752</v>
      </c>
      <c r="G17" s="52">
        <f t="shared" si="1"/>
        <v>43762</v>
      </c>
    </row>
    <row r="18" spans="2:7" s="60" customFormat="1" ht="15.75">
      <c r="B18" s="49" t="str">
        <f>TAIWAN!B18</f>
        <v>ST EVER</v>
      </c>
      <c r="C18" s="49" t="str">
        <f>TAIWAN!C18</f>
        <v>052A</v>
      </c>
      <c r="D18" s="52">
        <f>TAIWAN!D18</f>
        <v>43748</v>
      </c>
      <c r="E18" s="52">
        <f>TAIWAN!E18</f>
        <v>43752</v>
      </c>
      <c r="F18" s="52">
        <f t="shared" si="0"/>
        <v>43754</v>
      </c>
      <c r="G18" s="52">
        <f t="shared" si="1"/>
        <v>43764</v>
      </c>
    </row>
    <row r="19" spans="2:7" s="60" customFormat="1" ht="15.75">
      <c r="B19" s="49" t="str">
        <f>TAIWAN!B19</f>
        <v>ST BLUE</v>
      </c>
      <c r="C19" s="49" t="str">
        <f>TAIWAN!C19</f>
        <v>052B</v>
      </c>
      <c r="D19" s="52">
        <f>TAIWAN!D19</f>
        <v>43753</v>
      </c>
      <c r="E19" s="52">
        <f>TAIWAN!E19</f>
        <v>43757</v>
      </c>
      <c r="F19" s="52">
        <f t="shared" si="0"/>
        <v>43759</v>
      </c>
      <c r="G19" s="52">
        <f t="shared" si="1"/>
        <v>43769</v>
      </c>
    </row>
    <row r="20" spans="2:7" s="60" customFormat="1" ht="15.75">
      <c r="B20" s="49" t="str">
        <f>TAIWAN!B20</f>
        <v>AMALIA C</v>
      </c>
      <c r="C20" s="49" t="str">
        <f>TAIWAN!C20</f>
        <v>068A</v>
      </c>
      <c r="D20" s="52">
        <f>TAIWAN!D20</f>
        <v>43755</v>
      </c>
      <c r="E20" s="52">
        <f>TAIWAN!E20</f>
        <v>43759</v>
      </c>
      <c r="F20" s="52">
        <f t="shared" si="0"/>
        <v>43761</v>
      </c>
      <c r="G20" s="52">
        <f t="shared" si="1"/>
        <v>43771</v>
      </c>
    </row>
    <row r="21" spans="2:7" s="60" customFormat="1" ht="15.75">
      <c r="B21" s="49" t="str">
        <f>TAIWAN!B21</f>
        <v>ST EVER</v>
      </c>
      <c r="C21" s="49" t="str">
        <f>TAIWAN!C21</f>
        <v>052B</v>
      </c>
      <c r="D21" s="52">
        <f>TAIWAN!D21</f>
        <v>43760</v>
      </c>
      <c r="E21" s="52">
        <f>TAIWAN!E21</f>
        <v>43764</v>
      </c>
      <c r="F21" s="52">
        <f t="shared" si="0"/>
        <v>43766</v>
      </c>
      <c r="G21" s="52">
        <f t="shared" si="1"/>
        <v>43776</v>
      </c>
    </row>
    <row r="22" spans="2:7" s="60" customFormat="1" ht="15.75">
      <c r="B22" s="49" t="str">
        <f>TAIWAN!B22</f>
        <v>ST BLUE</v>
      </c>
      <c r="C22" s="49" t="str">
        <f>TAIWAN!C22</f>
        <v>053A</v>
      </c>
      <c r="D22" s="52">
        <f>TAIWAN!D22</f>
        <v>43762</v>
      </c>
      <c r="E22" s="52">
        <f>TAIWAN!E22</f>
        <v>43766</v>
      </c>
      <c r="F22" s="52">
        <f t="shared" si="0"/>
        <v>43768</v>
      </c>
      <c r="G22" s="52">
        <f t="shared" si="1"/>
        <v>43778</v>
      </c>
    </row>
    <row r="23" spans="2:7" s="60" customFormat="1" ht="15.75">
      <c r="B23" s="49" t="str">
        <f>TAIWAN!B23</f>
        <v>AMALIA C</v>
      </c>
      <c r="C23" s="49" t="str">
        <f>TAIWAN!C23</f>
        <v>068B</v>
      </c>
      <c r="D23" s="52">
        <f>TAIWAN!D23</f>
        <v>43767</v>
      </c>
      <c r="E23" s="52">
        <f>TAIWAN!E23</f>
        <v>43771</v>
      </c>
      <c r="F23" s="52">
        <f t="shared" si="0"/>
        <v>43773</v>
      </c>
      <c r="G23" s="52">
        <f t="shared" si="1"/>
        <v>43783</v>
      </c>
    </row>
    <row r="24" spans="2:7" s="60" customFormat="1" ht="15.75">
      <c r="B24" s="49" t="str">
        <f>TAIWAN!B24</f>
        <v>ST EVER</v>
      </c>
      <c r="C24" s="49" t="str">
        <f>TAIWAN!C24</f>
        <v>053A</v>
      </c>
      <c r="D24" s="52">
        <f>TAIWAN!D24</f>
        <v>43769</v>
      </c>
      <c r="E24" s="52">
        <f>TAIWAN!E24</f>
        <v>43773</v>
      </c>
      <c r="F24" s="52">
        <f t="shared" si="0"/>
        <v>43775</v>
      </c>
      <c r="G24" s="52">
        <f t="shared" si="1"/>
        <v>43785</v>
      </c>
    </row>
    <row r="25" spans="2:7" s="60" customFormat="1" ht="15.75">
      <c r="B25" s="49" t="str">
        <f>TAIWAN!B25</f>
        <v>ST BLUE</v>
      </c>
      <c r="C25" s="49" t="str">
        <f>TAIWAN!C25</f>
        <v>053B</v>
      </c>
      <c r="D25" s="52">
        <f>TAIWAN!D25</f>
        <v>43774</v>
      </c>
      <c r="E25" s="52">
        <f>TAIWAN!E25</f>
        <v>43778</v>
      </c>
      <c r="F25" s="52">
        <f t="shared" si="0"/>
        <v>43780</v>
      </c>
      <c r="G25" s="52">
        <f t="shared" si="1"/>
        <v>43790</v>
      </c>
    </row>
    <row r="26" spans="2:7" s="60" customFormat="1" ht="15.75">
      <c r="B26" s="49" t="str">
        <f>TAIWAN!B26</f>
        <v>AMALIA C</v>
      </c>
      <c r="C26" s="49" t="str">
        <f>TAIWAN!C26</f>
        <v>069A</v>
      </c>
      <c r="D26" s="52">
        <f>TAIWAN!D26</f>
        <v>43776</v>
      </c>
      <c r="E26" s="52">
        <f>TAIWAN!E26</f>
        <v>43780</v>
      </c>
      <c r="F26" s="52">
        <f t="shared" si="0"/>
        <v>43782</v>
      </c>
      <c r="G26" s="52">
        <f t="shared" si="1"/>
        <v>43792</v>
      </c>
    </row>
    <row r="27" spans="2:7" s="60" customFormat="1" ht="15.75">
      <c r="B27" s="49" t="str">
        <f>TAIWAN!B27</f>
        <v>ST EVER</v>
      </c>
      <c r="C27" s="49" t="str">
        <f>TAIWAN!C27</f>
        <v>053B</v>
      </c>
      <c r="D27" s="52">
        <f>TAIWAN!D27</f>
        <v>43781</v>
      </c>
      <c r="E27" s="52">
        <f>TAIWAN!E27</f>
        <v>43785</v>
      </c>
      <c r="F27" s="52">
        <f t="shared" si="0"/>
        <v>43787</v>
      </c>
      <c r="G27" s="52">
        <f t="shared" si="1"/>
        <v>43797</v>
      </c>
    </row>
    <row r="28" spans="2:7" s="60" customFormat="1" ht="15.75">
      <c r="B28" s="49" t="str">
        <f>TAIWAN!B28</f>
        <v>ST BLUE</v>
      </c>
      <c r="C28" s="49" t="str">
        <f>TAIWAN!C28</f>
        <v>054A</v>
      </c>
      <c r="D28" s="52">
        <f>TAIWAN!D28</f>
        <v>43783</v>
      </c>
      <c r="E28" s="52">
        <f>TAIWAN!E28</f>
        <v>43787</v>
      </c>
      <c r="F28" s="52">
        <f t="shared" si="0"/>
        <v>43789</v>
      </c>
      <c r="G28" s="52">
        <f t="shared" si="1"/>
        <v>43799</v>
      </c>
    </row>
    <row r="29" spans="2:7" s="60" customFormat="1" ht="15.75">
      <c r="B29" s="49" t="str">
        <f>TAIWAN!B29</f>
        <v>AMALIA C</v>
      </c>
      <c r="C29" s="49" t="str">
        <f>TAIWAN!C29</f>
        <v>069B</v>
      </c>
      <c r="D29" s="52">
        <f>TAIWAN!D29</f>
        <v>43788</v>
      </c>
      <c r="E29" s="52">
        <f>TAIWAN!E29</f>
        <v>43792</v>
      </c>
      <c r="F29" s="52">
        <f t="shared" si="0"/>
        <v>43794</v>
      </c>
      <c r="G29" s="52">
        <f t="shared" si="1"/>
        <v>43804</v>
      </c>
    </row>
    <row r="30" spans="2:7" s="60" customFormat="1" ht="15.75">
      <c r="B30" s="49" t="str">
        <f>TAIWAN!B30</f>
        <v>ST EVER</v>
      </c>
      <c r="C30" s="49" t="str">
        <f>TAIWAN!C30</f>
        <v>054A</v>
      </c>
      <c r="D30" s="52">
        <f>TAIWAN!D30</f>
        <v>43790</v>
      </c>
      <c r="E30" s="52">
        <f>TAIWAN!E30</f>
        <v>43794</v>
      </c>
      <c r="F30" s="52">
        <f t="shared" si="0"/>
        <v>43796</v>
      </c>
      <c r="G30" s="52">
        <f t="shared" si="1"/>
        <v>43806</v>
      </c>
    </row>
    <row r="31" spans="2:7" s="60" customFormat="1" ht="15.75">
      <c r="B31" s="49" t="str">
        <f>TAIWAN!B31</f>
        <v>ST BLUE</v>
      </c>
      <c r="C31" s="49" t="str">
        <f>TAIWAN!C31</f>
        <v>054B</v>
      </c>
      <c r="D31" s="52">
        <f>TAIWAN!D31</f>
        <v>43795</v>
      </c>
      <c r="E31" s="52">
        <f>TAIWAN!E31</f>
        <v>43799</v>
      </c>
      <c r="F31" s="52">
        <f t="shared" si="0"/>
        <v>43801</v>
      </c>
      <c r="G31" s="52">
        <f t="shared" si="1"/>
        <v>43811</v>
      </c>
    </row>
    <row r="32" spans="2:7" s="60" customFormat="1" ht="15.75">
      <c r="B32" s="49" t="str">
        <f>TAIWAN!B32</f>
        <v>AMALIA C</v>
      </c>
      <c r="C32" s="49" t="str">
        <f>TAIWAN!C32</f>
        <v>070A</v>
      </c>
      <c r="D32" s="52">
        <f>TAIWAN!D32</f>
        <v>43797</v>
      </c>
      <c r="E32" s="52">
        <f>TAIWAN!E32</f>
        <v>43801</v>
      </c>
      <c r="F32" s="52">
        <f t="shared" si="0"/>
        <v>43803</v>
      </c>
      <c r="G32" s="52">
        <f t="shared" si="1"/>
        <v>43813</v>
      </c>
    </row>
    <row r="33" spans="2:6" s="60" customFormat="1"/>
    <row r="34" spans="2:6" s="60" customFormat="1"/>
    <row r="35" spans="2:6" s="60" customFormat="1"/>
    <row r="36" spans="2:6" s="60" customFormat="1"/>
    <row r="37" spans="2:6" s="60" customFormat="1"/>
    <row r="38" spans="2:6" ht="15.75">
      <c r="B38" s="58" t="s">
        <v>88</v>
      </c>
      <c r="C38" s="56"/>
      <c r="D38" s="57"/>
      <c r="E38" s="59"/>
      <c r="F38" s="59"/>
    </row>
    <row r="39" spans="2:6" ht="15.75">
      <c r="B39" s="51" t="s">
        <v>89</v>
      </c>
      <c r="C39" s="53"/>
      <c r="D39" s="54"/>
      <c r="E39" s="55"/>
      <c r="F39" s="55"/>
    </row>
    <row r="40" spans="2:6" ht="15.75">
      <c r="B40" s="248" t="s">
        <v>90</v>
      </c>
      <c r="C40" s="250" t="s">
        <v>91</v>
      </c>
      <c r="D40" s="251"/>
      <c r="E40" s="250" t="s">
        <v>92</v>
      </c>
      <c r="F40" s="251"/>
    </row>
    <row r="41" spans="2:6" ht="15.75">
      <c r="B41" s="249"/>
      <c r="C41" s="50" t="s">
        <v>93</v>
      </c>
      <c r="D41" s="50" t="s">
        <v>94</v>
      </c>
      <c r="E41" s="50" t="s">
        <v>93</v>
      </c>
      <c r="F41" s="50" t="s">
        <v>94</v>
      </c>
    </row>
    <row r="42" spans="2:6" ht="15.75">
      <c r="B42" s="50" t="s">
        <v>95</v>
      </c>
      <c r="C42" s="50" t="s">
        <v>96</v>
      </c>
      <c r="D42" s="50" t="s">
        <v>96</v>
      </c>
      <c r="E42" s="50" t="s">
        <v>97</v>
      </c>
      <c r="F42" s="50" t="s">
        <v>97</v>
      </c>
    </row>
    <row r="43" spans="2:6" ht="15.75">
      <c r="B43" s="50" t="s">
        <v>98</v>
      </c>
      <c r="C43" s="50" t="s">
        <v>99</v>
      </c>
      <c r="D43" s="50" t="s">
        <v>100</v>
      </c>
      <c r="E43" s="50" t="s">
        <v>101</v>
      </c>
      <c r="F43" s="50" t="s">
        <v>100</v>
      </c>
    </row>
  </sheetData>
  <mergeCells count="9">
    <mergeCell ref="G3:G4"/>
    <mergeCell ref="B40:B41"/>
    <mergeCell ref="C40:D40"/>
    <mergeCell ref="E40:F40"/>
    <mergeCell ref="B1:F1"/>
    <mergeCell ref="B2:F2"/>
    <mergeCell ref="B3:C4"/>
    <mergeCell ref="E3:E4"/>
    <mergeCell ref="F3:F4"/>
  </mergeCells>
  <hyperlinks>
    <hyperlink ref="A2" location="COVER!A1" display="BACK TO COVER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C12" sqref="C12"/>
    </sheetView>
  </sheetViews>
  <sheetFormatPr defaultRowHeight="15"/>
  <cols>
    <col min="1" max="1" width="14.5703125" style="60" customWidth="1"/>
    <col min="2" max="2" width="17.140625" customWidth="1"/>
    <col min="3" max="3" width="12.5703125" customWidth="1"/>
    <col min="4" max="4" width="11.140625" customWidth="1"/>
    <col min="5" max="5" width="15.42578125" bestFit="1" customWidth="1"/>
  </cols>
  <sheetData>
    <row r="1" spans="1:6" ht="15.75" customHeight="1">
      <c r="B1" s="264" t="s">
        <v>102</v>
      </c>
      <c r="C1" s="264"/>
      <c r="D1" s="264"/>
      <c r="E1" s="264"/>
      <c r="F1" s="264"/>
    </row>
    <row r="2" spans="1:6" ht="15.75" customHeight="1">
      <c r="A2" s="178" t="s">
        <v>208</v>
      </c>
      <c r="B2" s="275" t="s">
        <v>118</v>
      </c>
      <c r="C2" s="275"/>
      <c r="D2" s="275"/>
      <c r="E2" s="275"/>
      <c r="F2" s="275"/>
    </row>
    <row r="3" spans="1:6" ht="15.75">
      <c r="B3" s="266" t="s">
        <v>80</v>
      </c>
      <c r="C3" s="267"/>
      <c r="D3" s="193" t="s">
        <v>81</v>
      </c>
      <c r="E3" s="270" t="s">
        <v>104</v>
      </c>
      <c r="F3" s="277" t="s">
        <v>119</v>
      </c>
    </row>
    <row r="4" spans="1:6" ht="15.75">
      <c r="B4" s="268"/>
      <c r="C4" s="269"/>
      <c r="D4" s="193" t="s">
        <v>111</v>
      </c>
      <c r="E4" s="276"/>
      <c r="F4" s="278"/>
    </row>
    <row r="5" spans="1:6" ht="15.75" customHeight="1">
      <c r="B5" s="74" t="str">
        <f>'HK-SHEKOU-JP direct'!B5</f>
        <v>SPRINTER</v>
      </c>
      <c r="C5" s="74" t="str">
        <f>'HK-SHEKOU-JP direct'!C5</f>
        <v>1392-029N</v>
      </c>
      <c r="D5" s="75">
        <f>'HK-SHEKOU-JP direct'!D5</f>
        <v>43705</v>
      </c>
      <c r="E5" s="75">
        <f>'HK-SHEKOU-JP direct'!E5</f>
        <v>43708</v>
      </c>
      <c r="F5" s="62">
        <f t="shared" ref="F5:F18" si="0">D5+13</f>
        <v>43718</v>
      </c>
    </row>
    <row r="6" spans="1:6" ht="15.75" customHeight="1">
      <c r="B6" s="74" t="str">
        <f>'HK-SHEKOU-JP direct'!B6</f>
        <v>PROGRESS C</v>
      </c>
      <c r="C6" s="74" t="str">
        <f>'HK-SHEKOU-JP direct'!C6</f>
        <v>1393-039N</v>
      </c>
      <c r="D6" s="75">
        <f>'HK-SHEKOU-JP direct'!D6</f>
        <v>43712</v>
      </c>
      <c r="E6" s="75">
        <f>'HK-SHEKOU-JP direct'!E6</f>
        <v>43715</v>
      </c>
      <c r="F6" s="62">
        <f t="shared" si="0"/>
        <v>43725</v>
      </c>
    </row>
    <row r="7" spans="1:6" ht="15.75" customHeight="1">
      <c r="B7" s="74" t="str">
        <f>'HK-SHEKOU-JP direct'!B7</f>
        <v>ADVANCE</v>
      </c>
      <c r="C7" s="74" t="str">
        <f>'HK-SHEKOU-JP direct'!C7</f>
        <v>1394-022N</v>
      </c>
      <c r="D7" s="75">
        <f>'HK-SHEKOU-JP direct'!D7</f>
        <v>43719</v>
      </c>
      <c r="E7" s="75">
        <f>'HK-SHEKOU-JP direct'!E7</f>
        <v>43722</v>
      </c>
      <c r="F7" s="62">
        <f t="shared" si="0"/>
        <v>43732</v>
      </c>
    </row>
    <row r="8" spans="1:6" ht="15.75" customHeight="1">
      <c r="B8" s="74" t="str">
        <f>'HK-SHEKOU-JP direct'!B8</f>
        <v>SPRINTER</v>
      </c>
      <c r="C8" s="74" t="str">
        <f>'HK-SHEKOU-JP direct'!C8</f>
        <v>1395-030N</v>
      </c>
      <c r="D8" s="75">
        <f>'HK-SHEKOU-JP direct'!D8</f>
        <v>43726</v>
      </c>
      <c r="E8" s="75">
        <f>'HK-SHEKOU-JP direct'!E8</f>
        <v>43729</v>
      </c>
      <c r="F8" s="62">
        <f t="shared" si="0"/>
        <v>43739</v>
      </c>
    </row>
    <row r="9" spans="1:6" ht="15.75" customHeight="1">
      <c r="B9" s="74" t="str">
        <f>'HK-SHEKOU-JP direct'!B9</f>
        <v>PROGRESS C</v>
      </c>
      <c r="C9" s="74" t="str">
        <f>'HK-SHEKOU-JP direct'!C9</f>
        <v>1396-040N</v>
      </c>
      <c r="D9" s="75">
        <f>'HK-SHEKOU-JP direct'!D9</f>
        <v>43733</v>
      </c>
      <c r="E9" s="75">
        <f>'HK-SHEKOU-JP direct'!E9</f>
        <v>43736</v>
      </c>
      <c r="F9" s="62">
        <f t="shared" si="0"/>
        <v>43746</v>
      </c>
    </row>
    <row r="10" spans="1:6" ht="15.75" customHeight="1">
      <c r="B10" s="74" t="str">
        <f>'HK-SHEKOU-JP direct'!B10</f>
        <v>ADVANCE</v>
      </c>
      <c r="C10" s="74" t="str">
        <f>'HK-SHEKOU-JP direct'!C10</f>
        <v>1397-023N</v>
      </c>
      <c r="D10" s="75">
        <f>'HK-SHEKOU-JP direct'!D10</f>
        <v>43740</v>
      </c>
      <c r="E10" s="75">
        <f>'HK-SHEKOU-JP direct'!E10</f>
        <v>43743</v>
      </c>
      <c r="F10" s="62">
        <f t="shared" si="0"/>
        <v>43753</v>
      </c>
    </row>
    <row r="11" spans="1:6" ht="15.75" customHeight="1">
      <c r="B11" s="74" t="str">
        <f>'HK-SHEKOU-JP direct'!B11</f>
        <v>SPRINTER</v>
      </c>
      <c r="C11" s="74" t="str">
        <f>'HK-SHEKOU-JP direct'!C11</f>
        <v>1398-031N</v>
      </c>
      <c r="D11" s="75">
        <f>'HK-SHEKOU-JP direct'!D11</f>
        <v>43747</v>
      </c>
      <c r="E11" s="75">
        <f>'HK-SHEKOU-JP direct'!E11</f>
        <v>43750</v>
      </c>
      <c r="F11" s="62">
        <f t="shared" si="0"/>
        <v>43760</v>
      </c>
    </row>
    <row r="12" spans="1:6" ht="15.75" customHeight="1">
      <c r="B12" s="74" t="str">
        <f>'HK-SHEKOU-JP direct'!B12</f>
        <v>PROGRESS C</v>
      </c>
      <c r="C12" s="74" t="str">
        <f>'HK-SHEKOU-JP direct'!C12</f>
        <v>1399-041N</v>
      </c>
      <c r="D12" s="75">
        <f>'HK-SHEKOU-JP direct'!D12</f>
        <v>43754</v>
      </c>
      <c r="E12" s="75">
        <f>'HK-SHEKOU-JP direct'!E12</f>
        <v>43757</v>
      </c>
      <c r="F12" s="62">
        <f t="shared" si="0"/>
        <v>43767</v>
      </c>
    </row>
    <row r="13" spans="1:6" ht="15.75" customHeight="1">
      <c r="B13" s="74" t="str">
        <f>'HK-SHEKOU-JP direct'!B13</f>
        <v>ADVANCE</v>
      </c>
      <c r="C13" s="74" t="str">
        <f>'HK-SHEKOU-JP direct'!C13</f>
        <v>1400-024N</v>
      </c>
      <c r="D13" s="75">
        <f>'HK-SHEKOU-JP direct'!D13</f>
        <v>43761</v>
      </c>
      <c r="E13" s="75">
        <f>'HK-SHEKOU-JP direct'!E13</f>
        <v>43764</v>
      </c>
      <c r="F13" s="62">
        <f t="shared" si="0"/>
        <v>43774</v>
      </c>
    </row>
    <row r="14" spans="1:6" s="60" customFormat="1" ht="15.75" customHeight="1">
      <c r="B14" s="74" t="str">
        <f>'HK-SHEKOU-JP direct'!B14</f>
        <v>SPRINTER</v>
      </c>
      <c r="C14" s="74" t="str">
        <f>'HK-SHEKOU-JP direct'!C14</f>
        <v>1401-032N</v>
      </c>
      <c r="D14" s="75">
        <f>'HK-SHEKOU-JP direct'!D14</f>
        <v>43768</v>
      </c>
      <c r="E14" s="75">
        <f>'HK-SHEKOU-JP direct'!E14</f>
        <v>43771</v>
      </c>
      <c r="F14" s="62">
        <f t="shared" si="0"/>
        <v>43781</v>
      </c>
    </row>
    <row r="15" spans="1:6" ht="15.75" customHeight="1">
      <c r="B15" s="74" t="str">
        <f>'HK-SHEKOU-JP direct'!B15</f>
        <v>PROGRESS C</v>
      </c>
      <c r="C15" s="74" t="str">
        <f>'HK-SHEKOU-JP direct'!C15</f>
        <v>1402-042N</v>
      </c>
      <c r="D15" s="75">
        <f>'HK-SHEKOU-JP direct'!D15</f>
        <v>43775</v>
      </c>
      <c r="E15" s="75">
        <f>'HK-SHEKOU-JP direct'!E15</f>
        <v>43778</v>
      </c>
      <c r="F15" s="62">
        <f t="shared" si="0"/>
        <v>43788</v>
      </c>
    </row>
    <row r="16" spans="1:6" ht="15.75" customHeight="1">
      <c r="B16" s="74" t="str">
        <f>'HK-SHEKOU-JP direct'!B16</f>
        <v>ADVANCE</v>
      </c>
      <c r="C16" s="74" t="str">
        <f>'HK-SHEKOU-JP direct'!C16</f>
        <v>1403-025N</v>
      </c>
      <c r="D16" s="75">
        <f>'HK-SHEKOU-JP direct'!D16</f>
        <v>43782</v>
      </c>
      <c r="E16" s="75">
        <f>'HK-SHEKOU-JP direct'!E16</f>
        <v>43785</v>
      </c>
      <c r="F16" s="62">
        <f t="shared" si="0"/>
        <v>43795</v>
      </c>
    </row>
    <row r="17" spans="2:6" ht="15.75" customHeight="1">
      <c r="B17" s="74" t="str">
        <f>'HK-SHEKOU-JP direct'!B17</f>
        <v>SPRINTER</v>
      </c>
      <c r="C17" s="74" t="str">
        <f>'HK-SHEKOU-JP direct'!C17</f>
        <v>1404-033N</v>
      </c>
      <c r="D17" s="75">
        <f>'HK-SHEKOU-JP direct'!D17</f>
        <v>43789</v>
      </c>
      <c r="E17" s="75">
        <f>'HK-SHEKOU-JP direct'!E17</f>
        <v>43792</v>
      </c>
      <c r="F17" s="62">
        <f t="shared" si="0"/>
        <v>43802</v>
      </c>
    </row>
    <row r="18" spans="2:6" ht="15.75" customHeight="1">
      <c r="B18" s="74" t="str">
        <f>'HK-SHEKOU-JP direct'!B18</f>
        <v>PROGRESS C</v>
      </c>
      <c r="C18" s="74" t="str">
        <f>'HK-SHEKOU-JP direct'!C18</f>
        <v>1405-043N</v>
      </c>
      <c r="D18" s="75">
        <f>'HK-SHEKOU-JP direct'!D18</f>
        <v>43796</v>
      </c>
      <c r="E18" s="75">
        <f>'HK-SHEKOU-JP direct'!E18</f>
        <v>43799</v>
      </c>
      <c r="F18" s="62">
        <f t="shared" si="0"/>
        <v>43809</v>
      </c>
    </row>
    <row r="19" spans="2:6" ht="15.75">
      <c r="B19" s="77" t="s">
        <v>88</v>
      </c>
      <c r="C19" s="70"/>
      <c r="D19" s="71"/>
      <c r="E19" s="72"/>
      <c r="F19" s="69"/>
    </row>
    <row r="20" spans="2:6" ht="15.75">
      <c r="B20" s="65" t="s">
        <v>89</v>
      </c>
      <c r="C20" s="61"/>
      <c r="D20" s="61"/>
      <c r="E20" s="61"/>
      <c r="F20" s="61"/>
    </row>
    <row r="21" spans="2:6" ht="15.75">
      <c r="B21" s="259" t="s">
        <v>112</v>
      </c>
      <c r="C21" s="260"/>
      <c r="D21" s="261"/>
      <c r="E21" s="61"/>
      <c r="F21" s="60"/>
    </row>
    <row r="22" spans="2:6" ht="15.75">
      <c r="B22" s="66" t="s">
        <v>90</v>
      </c>
      <c r="C22" s="67" t="s">
        <v>93</v>
      </c>
      <c r="D22" s="67" t="s">
        <v>94</v>
      </c>
      <c r="E22" s="61"/>
      <c r="F22" s="60"/>
    </row>
    <row r="23" spans="2:6" ht="15.75">
      <c r="B23" s="67" t="s">
        <v>95</v>
      </c>
      <c r="C23" s="67" t="s">
        <v>113</v>
      </c>
      <c r="D23" s="67" t="s">
        <v>113</v>
      </c>
      <c r="E23" s="61"/>
      <c r="F23" s="60"/>
    </row>
    <row r="24" spans="2:6" ht="15.75">
      <c r="B24" s="68" t="s">
        <v>98</v>
      </c>
      <c r="C24" s="66" t="s">
        <v>114</v>
      </c>
      <c r="D24" s="66" t="s">
        <v>100</v>
      </c>
      <c r="E24" s="61"/>
      <c r="F24" s="60"/>
    </row>
  </sheetData>
  <mergeCells count="6">
    <mergeCell ref="B21:D21"/>
    <mergeCell ref="B1:F1"/>
    <mergeCell ref="B2:F2"/>
    <mergeCell ref="B3:C4"/>
    <mergeCell ref="E3:E4"/>
    <mergeCell ref="F3:F4"/>
  </mergeCells>
  <hyperlinks>
    <hyperlink ref="A2" location="COVER!A1" display="BACK TO COVER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9"/>
  <sheetViews>
    <sheetView workbookViewId="0">
      <selection activeCell="A107" sqref="A107:XFD110"/>
    </sheetView>
  </sheetViews>
  <sheetFormatPr defaultRowHeight="15"/>
  <cols>
    <col min="1" max="1" width="15" style="60" customWidth="1"/>
    <col min="2" max="2" width="16.5703125" customWidth="1"/>
    <col min="3" max="3" width="13.140625" customWidth="1"/>
    <col min="4" max="5" width="17.140625" customWidth="1"/>
    <col min="6" max="6" width="13.140625" customWidth="1"/>
    <col min="7" max="7" width="15.42578125" customWidth="1"/>
    <col min="8" max="8" width="12.140625" customWidth="1"/>
  </cols>
  <sheetData>
    <row r="1" spans="1:8" ht="15.75">
      <c r="B1" s="121" t="s">
        <v>120</v>
      </c>
      <c r="C1" s="121"/>
      <c r="D1" s="121"/>
      <c r="E1" s="121"/>
      <c r="F1" s="121"/>
      <c r="G1" s="121"/>
      <c r="H1" s="82"/>
    </row>
    <row r="2" spans="1:8" ht="15.75">
      <c r="A2" s="178" t="s">
        <v>208</v>
      </c>
      <c r="B2" s="122" t="s">
        <v>258</v>
      </c>
      <c r="C2" s="122"/>
      <c r="D2" s="122"/>
      <c r="E2" s="122"/>
      <c r="F2" s="122"/>
      <c r="G2" s="122"/>
      <c r="H2" s="83"/>
    </row>
    <row r="3" spans="1:8" ht="15.75">
      <c r="B3" s="281" t="s">
        <v>80</v>
      </c>
      <c r="C3" s="282"/>
      <c r="D3" s="287" t="s">
        <v>86</v>
      </c>
      <c r="E3" s="287" t="s">
        <v>121</v>
      </c>
      <c r="F3" s="84"/>
      <c r="G3" s="84"/>
      <c r="H3" s="80"/>
    </row>
    <row r="4" spans="1:8">
      <c r="B4" s="283"/>
      <c r="C4" s="284"/>
      <c r="D4" s="288"/>
      <c r="E4" s="288"/>
      <c r="F4" s="290"/>
      <c r="G4" s="80"/>
      <c r="H4" s="80"/>
    </row>
    <row r="5" spans="1:8">
      <c r="B5" s="285"/>
      <c r="C5" s="286"/>
      <c r="D5" s="289"/>
      <c r="E5" s="289"/>
      <c r="F5" s="290"/>
      <c r="G5" s="80"/>
      <c r="H5" s="80"/>
    </row>
    <row r="6" spans="1:8" ht="15.75">
      <c r="B6" s="85" t="s">
        <v>269</v>
      </c>
      <c r="C6" s="86" t="s">
        <v>270</v>
      </c>
      <c r="D6" s="87">
        <v>43616</v>
      </c>
      <c r="E6" s="88">
        <f t="shared" ref="E6:E19" si="0">D6+2</f>
        <v>43618</v>
      </c>
      <c r="F6" s="89"/>
      <c r="G6" s="80"/>
      <c r="H6" s="80"/>
    </row>
    <row r="7" spans="1:8" ht="15.75">
      <c r="B7" s="85" t="s">
        <v>268</v>
      </c>
      <c r="C7" s="90" t="s">
        <v>336</v>
      </c>
      <c r="D7" s="87">
        <f>D6+7</f>
        <v>43623</v>
      </c>
      <c r="E7" s="88">
        <f t="shared" si="0"/>
        <v>43625</v>
      </c>
      <c r="F7" s="89"/>
      <c r="G7" s="80"/>
      <c r="H7" s="80"/>
    </row>
    <row r="8" spans="1:8" ht="15.75">
      <c r="B8" s="85" t="s">
        <v>269</v>
      </c>
      <c r="C8" s="87" t="s">
        <v>337</v>
      </c>
      <c r="D8" s="87">
        <f t="shared" ref="D8:D19" si="1">D7+7</f>
        <v>43630</v>
      </c>
      <c r="E8" s="88">
        <f t="shared" si="0"/>
        <v>43632</v>
      </c>
      <c r="F8" s="89"/>
      <c r="G8" s="80"/>
      <c r="H8" s="80"/>
    </row>
    <row r="9" spans="1:8" ht="15.75">
      <c r="B9" s="85" t="s">
        <v>268</v>
      </c>
      <c r="C9" s="87" t="s">
        <v>338</v>
      </c>
      <c r="D9" s="87">
        <f t="shared" si="1"/>
        <v>43637</v>
      </c>
      <c r="E9" s="88">
        <f t="shared" si="0"/>
        <v>43639</v>
      </c>
      <c r="F9" s="89"/>
      <c r="G9" s="80"/>
      <c r="H9" s="80"/>
    </row>
    <row r="10" spans="1:8" ht="15.75">
      <c r="B10" s="85" t="s">
        <v>269</v>
      </c>
      <c r="C10" s="87" t="s">
        <v>339</v>
      </c>
      <c r="D10" s="87">
        <f t="shared" si="1"/>
        <v>43644</v>
      </c>
      <c r="E10" s="88">
        <f t="shared" si="0"/>
        <v>43646</v>
      </c>
      <c r="F10" s="89"/>
      <c r="G10" s="80"/>
      <c r="H10" s="80"/>
    </row>
    <row r="11" spans="1:8" ht="15.75">
      <c r="B11" s="85" t="s">
        <v>268</v>
      </c>
      <c r="C11" s="87" t="s">
        <v>340</v>
      </c>
      <c r="D11" s="87">
        <f t="shared" si="1"/>
        <v>43651</v>
      </c>
      <c r="E11" s="88">
        <f t="shared" si="0"/>
        <v>43653</v>
      </c>
      <c r="F11" s="89"/>
      <c r="G11" s="80"/>
      <c r="H11" s="80"/>
    </row>
    <row r="12" spans="1:8" ht="15.75">
      <c r="B12" s="85" t="s">
        <v>269</v>
      </c>
      <c r="C12" s="87" t="s">
        <v>341</v>
      </c>
      <c r="D12" s="87">
        <f t="shared" si="1"/>
        <v>43658</v>
      </c>
      <c r="E12" s="88">
        <f t="shared" si="0"/>
        <v>43660</v>
      </c>
      <c r="F12" s="89"/>
      <c r="G12" s="80"/>
      <c r="H12" s="80"/>
    </row>
    <row r="13" spans="1:8" ht="15.75">
      <c r="B13" s="85" t="s">
        <v>268</v>
      </c>
      <c r="C13" s="87" t="s">
        <v>342</v>
      </c>
      <c r="D13" s="87">
        <f t="shared" si="1"/>
        <v>43665</v>
      </c>
      <c r="E13" s="88">
        <f t="shared" si="0"/>
        <v>43667</v>
      </c>
      <c r="F13" s="89"/>
      <c r="G13" s="80"/>
      <c r="H13" s="80"/>
    </row>
    <row r="14" spans="1:8" s="60" customFormat="1" ht="15.75">
      <c r="B14" s="85" t="s">
        <v>269</v>
      </c>
      <c r="C14" s="87" t="s">
        <v>343</v>
      </c>
      <c r="D14" s="87">
        <f t="shared" si="1"/>
        <v>43672</v>
      </c>
      <c r="E14" s="88">
        <f t="shared" si="0"/>
        <v>43674</v>
      </c>
      <c r="F14" s="89"/>
      <c r="G14" s="80"/>
      <c r="H14" s="80"/>
    </row>
    <row r="15" spans="1:8" s="60" customFormat="1" ht="15.75">
      <c r="B15" s="85" t="s">
        <v>268</v>
      </c>
      <c r="C15" s="85" t="s">
        <v>344</v>
      </c>
      <c r="D15" s="87">
        <f t="shared" si="1"/>
        <v>43679</v>
      </c>
      <c r="E15" s="88">
        <f t="shared" si="0"/>
        <v>43681</v>
      </c>
      <c r="F15" s="89"/>
      <c r="G15" s="80"/>
      <c r="H15" s="80"/>
    </row>
    <row r="16" spans="1:8" s="60" customFormat="1" ht="15.75">
      <c r="B16" s="85" t="s">
        <v>269</v>
      </c>
      <c r="C16" s="85" t="s">
        <v>345</v>
      </c>
      <c r="D16" s="87">
        <f t="shared" si="1"/>
        <v>43686</v>
      </c>
      <c r="E16" s="88">
        <f t="shared" si="0"/>
        <v>43688</v>
      </c>
      <c r="F16" s="89"/>
      <c r="G16" s="80"/>
      <c r="H16" s="80"/>
    </row>
    <row r="17" spans="2:8" s="60" customFormat="1" ht="15.75">
      <c r="B17" s="85" t="s">
        <v>268</v>
      </c>
      <c r="C17" s="85" t="s">
        <v>346</v>
      </c>
      <c r="D17" s="87">
        <f t="shared" si="1"/>
        <v>43693</v>
      </c>
      <c r="E17" s="88">
        <f t="shared" si="0"/>
        <v>43695</v>
      </c>
      <c r="F17" s="89"/>
      <c r="G17" s="80"/>
      <c r="H17" s="80"/>
    </row>
    <row r="18" spans="2:8" s="60" customFormat="1" ht="15.75">
      <c r="B18" s="85" t="s">
        <v>269</v>
      </c>
      <c r="C18" s="85" t="s">
        <v>347</v>
      </c>
      <c r="D18" s="87">
        <f t="shared" si="1"/>
        <v>43700</v>
      </c>
      <c r="E18" s="88">
        <f t="shared" si="0"/>
        <v>43702</v>
      </c>
      <c r="F18" s="89"/>
      <c r="G18" s="80"/>
      <c r="H18" s="80"/>
    </row>
    <row r="19" spans="2:8" s="60" customFormat="1" ht="15.75">
      <c r="B19" s="85" t="s">
        <v>268</v>
      </c>
      <c r="C19" s="85" t="s">
        <v>348</v>
      </c>
      <c r="D19" s="87">
        <f t="shared" si="1"/>
        <v>43707</v>
      </c>
      <c r="E19" s="88">
        <f t="shared" si="0"/>
        <v>43709</v>
      </c>
      <c r="F19" s="89"/>
      <c r="G19" s="80"/>
      <c r="H19" s="80"/>
    </row>
    <row r="20" spans="2:8" ht="15.75">
      <c r="B20" s="77" t="s">
        <v>88</v>
      </c>
      <c r="C20" s="91"/>
      <c r="D20" s="92"/>
      <c r="E20" s="93"/>
      <c r="F20" s="93"/>
      <c r="G20" s="94"/>
      <c r="H20" s="94"/>
    </row>
    <row r="21" spans="2:8" ht="15.75">
      <c r="B21" s="95" t="s">
        <v>89</v>
      </c>
      <c r="C21" s="96"/>
      <c r="D21" s="96"/>
      <c r="E21" s="96"/>
      <c r="F21" s="96"/>
      <c r="G21" s="96"/>
      <c r="H21" s="97"/>
    </row>
    <row r="22" spans="2:8" ht="15.75">
      <c r="B22" s="109" t="s">
        <v>90</v>
      </c>
      <c r="C22" s="292" t="s">
        <v>253</v>
      </c>
      <c r="D22" s="293"/>
      <c r="E22" s="96"/>
      <c r="F22" s="96"/>
      <c r="G22" s="96"/>
      <c r="H22" s="96"/>
    </row>
    <row r="23" spans="2:8" ht="15.75">
      <c r="B23" s="98" t="s">
        <v>240</v>
      </c>
      <c r="C23" s="292" t="s">
        <v>259</v>
      </c>
      <c r="D23" s="293"/>
      <c r="E23" s="96"/>
      <c r="F23" s="96"/>
      <c r="G23" s="96"/>
      <c r="H23" s="96"/>
    </row>
    <row r="24" spans="2:8" ht="15.6" customHeight="1">
      <c r="B24" s="98" t="s">
        <v>128</v>
      </c>
      <c r="C24" s="292" t="s">
        <v>260</v>
      </c>
      <c r="D24" s="293"/>
      <c r="E24" s="96"/>
      <c r="F24" s="96"/>
      <c r="G24" s="96"/>
      <c r="H24" s="96"/>
    </row>
    <row r="25" spans="2:8" ht="15.75">
      <c r="B25" s="99"/>
      <c r="C25" s="99"/>
      <c r="D25" s="99"/>
      <c r="E25" s="96"/>
      <c r="F25" s="96"/>
      <c r="G25" s="96"/>
      <c r="H25" s="96"/>
    </row>
    <row r="26" spans="2:8" ht="15.75">
      <c r="B26" s="294" t="s">
        <v>122</v>
      </c>
      <c r="C26" s="294"/>
      <c r="D26" s="294"/>
      <c r="E26" s="294"/>
      <c r="F26" s="294"/>
      <c r="G26" s="294"/>
      <c r="H26" s="294"/>
    </row>
    <row r="27" spans="2:8" ht="15.75">
      <c r="B27" s="291" t="s">
        <v>123</v>
      </c>
      <c r="C27" s="291"/>
      <c r="D27" s="291"/>
      <c r="E27" s="291"/>
      <c r="F27" s="291"/>
      <c r="G27" s="291"/>
      <c r="H27" s="291"/>
    </row>
    <row r="28" spans="2:8" ht="15.75">
      <c r="B28" s="298" t="s">
        <v>80</v>
      </c>
      <c r="C28" s="299"/>
      <c r="D28" s="318" t="s">
        <v>86</v>
      </c>
      <c r="E28" s="100" t="s">
        <v>124</v>
      </c>
      <c r="F28" s="213" t="s">
        <v>126</v>
      </c>
      <c r="G28" s="214" t="s">
        <v>127</v>
      </c>
      <c r="H28" s="101"/>
    </row>
    <row r="29" spans="2:8" ht="15.75">
      <c r="B29" s="300"/>
      <c r="C29" s="301"/>
      <c r="D29" s="319"/>
      <c r="E29" s="102" t="s">
        <v>125</v>
      </c>
      <c r="F29" s="102" t="s">
        <v>125</v>
      </c>
      <c r="G29" s="103" t="s">
        <v>262</v>
      </c>
      <c r="H29" s="80"/>
    </row>
    <row r="30" spans="2:8" ht="15.75" customHeight="1">
      <c r="B30" s="85" t="str">
        <f t="shared" ref="B30:B43" si="2">B6</f>
        <v>LEO PERDANA</v>
      </c>
      <c r="C30" s="85" t="str">
        <f t="shared" ref="C30:D30" si="3">C6</f>
        <v>0211-082S</v>
      </c>
      <c r="D30" s="212">
        <f t="shared" si="3"/>
        <v>43616</v>
      </c>
      <c r="E30" s="105">
        <f t="shared" ref="E30:E43" si="4">D30+6</f>
        <v>43622</v>
      </c>
      <c r="F30" s="105">
        <f t="shared" ref="F30:F43" si="5">D30+5</f>
        <v>43621</v>
      </c>
      <c r="G30" s="106">
        <f>D30+10</f>
        <v>43626</v>
      </c>
      <c r="H30" s="80"/>
    </row>
    <row r="31" spans="2:8" ht="15.75">
      <c r="B31" s="85" t="str">
        <f t="shared" si="2"/>
        <v>ST ISLAND</v>
      </c>
      <c r="C31" s="85" t="str">
        <f t="shared" ref="C31:D43" si="6">C7</f>
        <v>0212-032S</v>
      </c>
      <c r="D31" s="212">
        <f t="shared" si="6"/>
        <v>43623</v>
      </c>
      <c r="E31" s="105">
        <f t="shared" si="4"/>
        <v>43629</v>
      </c>
      <c r="F31" s="105">
        <f t="shared" si="5"/>
        <v>43628</v>
      </c>
      <c r="G31" s="106">
        <f t="shared" ref="G31:G43" si="7">D31+10</f>
        <v>43633</v>
      </c>
      <c r="H31" s="80"/>
    </row>
    <row r="32" spans="2:8" ht="15.75">
      <c r="B32" s="85" t="str">
        <f t="shared" si="2"/>
        <v>LEO PERDANA</v>
      </c>
      <c r="C32" s="85" t="str">
        <f t="shared" si="6"/>
        <v>0213-083S</v>
      </c>
      <c r="D32" s="212">
        <f t="shared" si="6"/>
        <v>43630</v>
      </c>
      <c r="E32" s="105">
        <f t="shared" si="4"/>
        <v>43636</v>
      </c>
      <c r="F32" s="105">
        <f t="shared" si="5"/>
        <v>43635</v>
      </c>
      <c r="G32" s="106">
        <f t="shared" si="7"/>
        <v>43640</v>
      </c>
      <c r="H32" s="80"/>
    </row>
    <row r="33" spans="2:8" ht="15.75">
      <c r="B33" s="85" t="str">
        <f t="shared" si="2"/>
        <v>ST ISLAND</v>
      </c>
      <c r="C33" s="85" t="str">
        <f t="shared" si="6"/>
        <v>0214-033S</v>
      </c>
      <c r="D33" s="212">
        <f t="shared" si="6"/>
        <v>43637</v>
      </c>
      <c r="E33" s="105">
        <f t="shared" si="4"/>
        <v>43643</v>
      </c>
      <c r="F33" s="105">
        <f t="shared" si="5"/>
        <v>43642</v>
      </c>
      <c r="G33" s="106">
        <f t="shared" si="7"/>
        <v>43647</v>
      </c>
      <c r="H33" s="80"/>
    </row>
    <row r="34" spans="2:8" ht="15.75">
      <c r="B34" s="85" t="str">
        <f t="shared" si="2"/>
        <v>LEO PERDANA</v>
      </c>
      <c r="C34" s="85" t="str">
        <f t="shared" si="6"/>
        <v>0215-084S</v>
      </c>
      <c r="D34" s="212">
        <f t="shared" si="6"/>
        <v>43644</v>
      </c>
      <c r="E34" s="105">
        <f t="shared" si="4"/>
        <v>43650</v>
      </c>
      <c r="F34" s="105">
        <f t="shared" si="5"/>
        <v>43649</v>
      </c>
      <c r="G34" s="106">
        <f t="shared" si="7"/>
        <v>43654</v>
      </c>
      <c r="H34" s="76"/>
    </row>
    <row r="35" spans="2:8" ht="15.75">
      <c r="B35" s="85" t="str">
        <f t="shared" si="2"/>
        <v>ST ISLAND</v>
      </c>
      <c r="C35" s="85" t="str">
        <f t="shared" si="6"/>
        <v>0216-034S</v>
      </c>
      <c r="D35" s="212">
        <f t="shared" si="6"/>
        <v>43651</v>
      </c>
      <c r="E35" s="105">
        <f t="shared" si="4"/>
        <v>43657</v>
      </c>
      <c r="F35" s="105">
        <f t="shared" si="5"/>
        <v>43656</v>
      </c>
      <c r="G35" s="106">
        <f t="shared" si="7"/>
        <v>43661</v>
      </c>
      <c r="H35" s="76"/>
    </row>
    <row r="36" spans="2:8" ht="15.75">
      <c r="B36" s="85" t="str">
        <f t="shared" si="2"/>
        <v>LEO PERDANA</v>
      </c>
      <c r="C36" s="85" t="str">
        <f t="shared" si="6"/>
        <v>0217-085S</v>
      </c>
      <c r="D36" s="212">
        <f t="shared" si="6"/>
        <v>43658</v>
      </c>
      <c r="E36" s="105">
        <f t="shared" si="4"/>
        <v>43664</v>
      </c>
      <c r="F36" s="105">
        <f t="shared" si="5"/>
        <v>43663</v>
      </c>
      <c r="G36" s="106">
        <f t="shared" si="7"/>
        <v>43668</v>
      </c>
      <c r="H36" s="76"/>
    </row>
    <row r="37" spans="2:8" ht="15.75">
      <c r="B37" s="85" t="str">
        <f t="shared" si="2"/>
        <v>ST ISLAND</v>
      </c>
      <c r="C37" s="85" t="str">
        <f t="shared" si="6"/>
        <v>0218-035S</v>
      </c>
      <c r="D37" s="212">
        <f t="shared" si="6"/>
        <v>43665</v>
      </c>
      <c r="E37" s="105">
        <f t="shared" si="4"/>
        <v>43671</v>
      </c>
      <c r="F37" s="105">
        <f t="shared" si="5"/>
        <v>43670</v>
      </c>
      <c r="G37" s="106">
        <f t="shared" si="7"/>
        <v>43675</v>
      </c>
      <c r="H37" s="76"/>
    </row>
    <row r="38" spans="2:8" s="60" customFormat="1" ht="15.6" customHeight="1">
      <c r="B38" s="85" t="str">
        <f t="shared" si="2"/>
        <v>LEO PERDANA</v>
      </c>
      <c r="C38" s="85" t="str">
        <f t="shared" si="6"/>
        <v>0219-086S</v>
      </c>
      <c r="D38" s="212">
        <f t="shared" si="6"/>
        <v>43672</v>
      </c>
      <c r="E38" s="105">
        <f t="shared" si="4"/>
        <v>43678</v>
      </c>
      <c r="F38" s="105">
        <f t="shared" si="5"/>
        <v>43677</v>
      </c>
      <c r="G38" s="106">
        <f t="shared" si="7"/>
        <v>43682</v>
      </c>
      <c r="H38" s="76"/>
    </row>
    <row r="39" spans="2:8" s="60" customFormat="1" ht="15.75">
      <c r="B39" s="85" t="str">
        <f t="shared" si="2"/>
        <v>ST ISLAND</v>
      </c>
      <c r="C39" s="85" t="str">
        <f t="shared" si="6"/>
        <v>0220-036S</v>
      </c>
      <c r="D39" s="212">
        <f t="shared" si="6"/>
        <v>43679</v>
      </c>
      <c r="E39" s="105">
        <f t="shared" si="4"/>
        <v>43685</v>
      </c>
      <c r="F39" s="105">
        <f t="shared" si="5"/>
        <v>43684</v>
      </c>
      <c r="G39" s="106">
        <f t="shared" si="7"/>
        <v>43689</v>
      </c>
      <c r="H39" s="76"/>
    </row>
    <row r="40" spans="2:8" s="60" customFormat="1" ht="15.75">
      <c r="B40" s="85" t="str">
        <f t="shared" si="2"/>
        <v>LEO PERDANA</v>
      </c>
      <c r="C40" s="85" t="str">
        <f t="shared" si="6"/>
        <v>0221-087S</v>
      </c>
      <c r="D40" s="212">
        <f t="shared" si="6"/>
        <v>43686</v>
      </c>
      <c r="E40" s="105">
        <f t="shared" si="4"/>
        <v>43692</v>
      </c>
      <c r="F40" s="105">
        <f t="shared" si="5"/>
        <v>43691</v>
      </c>
      <c r="G40" s="106">
        <f t="shared" si="7"/>
        <v>43696</v>
      </c>
      <c r="H40" s="76"/>
    </row>
    <row r="41" spans="2:8" s="60" customFormat="1" ht="15.75">
      <c r="B41" s="85" t="str">
        <f t="shared" si="2"/>
        <v>ST ISLAND</v>
      </c>
      <c r="C41" s="85" t="str">
        <f t="shared" si="6"/>
        <v>0222-037S</v>
      </c>
      <c r="D41" s="212">
        <f t="shared" si="6"/>
        <v>43693</v>
      </c>
      <c r="E41" s="105">
        <f t="shared" si="4"/>
        <v>43699</v>
      </c>
      <c r="F41" s="105">
        <f t="shared" si="5"/>
        <v>43698</v>
      </c>
      <c r="G41" s="106">
        <f t="shared" si="7"/>
        <v>43703</v>
      </c>
      <c r="H41" s="76"/>
    </row>
    <row r="42" spans="2:8" s="60" customFormat="1" ht="15.75">
      <c r="B42" s="85" t="str">
        <f t="shared" si="2"/>
        <v>LEO PERDANA</v>
      </c>
      <c r="C42" s="85" t="str">
        <f t="shared" si="6"/>
        <v>0223-088S</v>
      </c>
      <c r="D42" s="212">
        <f t="shared" si="6"/>
        <v>43700</v>
      </c>
      <c r="E42" s="105">
        <f t="shared" si="4"/>
        <v>43706</v>
      </c>
      <c r="F42" s="105">
        <f t="shared" si="5"/>
        <v>43705</v>
      </c>
      <c r="G42" s="106">
        <f t="shared" si="7"/>
        <v>43710</v>
      </c>
      <c r="H42" s="76"/>
    </row>
    <row r="43" spans="2:8" s="60" customFormat="1" ht="15.75">
      <c r="B43" s="85" t="str">
        <f t="shared" si="2"/>
        <v>ST ISLAND</v>
      </c>
      <c r="C43" s="85" t="str">
        <f t="shared" si="6"/>
        <v>0224-038S</v>
      </c>
      <c r="D43" s="212">
        <f t="shared" si="6"/>
        <v>43707</v>
      </c>
      <c r="E43" s="105">
        <f t="shared" si="4"/>
        <v>43713</v>
      </c>
      <c r="F43" s="105">
        <f t="shared" si="5"/>
        <v>43712</v>
      </c>
      <c r="G43" s="106">
        <f t="shared" si="7"/>
        <v>43717</v>
      </c>
      <c r="H43" s="76"/>
    </row>
    <row r="44" spans="2:8" ht="15.75">
      <c r="B44" s="77" t="s">
        <v>88</v>
      </c>
      <c r="C44" s="91"/>
      <c r="D44" s="92"/>
      <c r="E44" s="93"/>
      <c r="F44" s="93"/>
      <c r="G44" s="94"/>
      <c r="H44" s="94"/>
    </row>
    <row r="45" spans="2:8" ht="15.75">
      <c r="B45" s="95" t="s">
        <v>89</v>
      </c>
      <c r="C45" s="81"/>
      <c r="D45" s="81"/>
      <c r="E45" s="81"/>
      <c r="F45" s="107"/>
      <c r="G45" s="108"/>
      <c r="H45" s="108"/>
    </row>
    <row r="46" spans="2:8" ht="15.75">
      <c r="B46" s="109" t="s">
        <v>90</v>
      </c>
      <c r="C46" s="292" t="s">
        <v>253</v>
      </c>
      <c r="D46" s="293"/>
      <c r="E46" s="107"/>
      <c r="F46" s="107"/>
      <c r="G46" s="108"/>
      <c r="H46" s="108"/>
    </row>
    <row r="47" spans="2:8" ht="15.75">
      <c r="B47" s="98" t="s">
        <v>240</v>
      </c>
      <c r="C47" s="292" t="s">
        <v>259</v>
      </c>
      <c r="D47" s="293"/>
      <c r="E47" s="107"/>
      <c r="F47" s="107"/>
      <c r="G47" s="108"/>
      <c r="H47" s="108"/>
    </row>
    <row r="48" spans="2:8" ht="15.75">
      <c r="B48" s="98" t="s">
        <v>128</v>
      </c>
      <c r="C48" s="292" t="s">
        <v>260</v>
      </c>
      <c r="D48" s="293"/>
      <c r="E48" s="107"/>
      <c r="F48" s="107"/>
      <c r="G48" s="108"/>
      <c r="H48" s="108"/>
    </row>
    <row r="49" spans="2:8" s="60" customFormat="1" ht="15.75">
      <c r="B49" s="99"/>
      <c r="C49" s="99"/>
      <c r="D49" s="99"/>
      <c r="E49" s="107"/>
      <c r="F49" s="107"/>
      <c r="G49" s="108"/>
      <c r="H49" s="108"/>
    </row>
    <row r="50" spans="2:8" ht="15.75">
      <c r="B50" s="295" t="s">
        <v>134</v>
      </c>
      <c r="C50" s="295"/>
      <c r="D50" s="295"/>
      <c r="E50" s="295"/>
      <c r="F50" s="295"/>
      <c r="G50" s="96"/>
      <c r="H50" s="96"/>
    </row>
    <row r="51" spans="2:8" ht="15.75">
      <c r="B51" s="296" t="s">
        <v>129</v>
      </c>
      <c r="C51" s="296"/>
      <c r="D51" s="296"/>
      <c r="E51" s="296"/>
      <c r="F51" s="297"/>
      <c r="G51" s="96"/>
      <c r="H51" s="96"/>
    </row>
    <row r="52" spans="2:8" ht="15" customHeight="1">
      <c r="B52" s="306" t="s">
        <v>80</v>
      </c>
      <c r="C52" s="307"/>
      <c r="D52" s="310" t="s">
        <v>86</v>
      </c>
      <c r="E52" s="322" t="s">
        <v>131</v>
      </c>
      <c r="F52" s="324" t="s">
        <v>132</v>
      </c>
      <c r="G52" s="279"/>
      <c r="H52" s="279"/>
    </row>
    <row r="53" spans="2:8" ht="15" customHeight="1">
      <c r="B53" s="308"/>
      <c r="C53" s="309"/>
      <c r="D53" s="311"/>
      <c r="E53" s="323"/>
      <c r="F53" s="324"/>
      <c r="G53" s="279"/>
      <c r="H53" s="279"/>
    </row>
    <row r="54" spans="2:8" ht="15.75">
      <c r="B54" s="104" t="str">
        <f>'JP VIA HK'!B5</f>
        <v>SPRINTER</v>
      </c>
      <c r="C54" s="104" t="str">
        <f>'JP VIA HK'!C5</f>
        <v>1392-029N</v>
      </c>
      <c r="D54" s="110">
        <f>'JP VIA HK'!D5</f>
        <v>43705</v>
      </c>
      <c r="E54" s="207">
        <f>'HK-SHEKOU-JP direct'!F5</f>
        <v>43708</v>
      </c>
      <c r="F54" s="110">
        <f>D54+12</f>
        <v>43717</v>
      </c>
      <c r="G54" s="108"/>
      <c r="H54" s="96"/>
    </row>
    <row r="55" spans="2:8" ht="15.75">
      <c r="B55" s="104" t="str">
        <f>'JP VIA HK'!B6</f>
        <v>PROGRESS C</v>
      </c>
      <c r="C55" s="104" t="str">
        <f>'JP VIA HK'!C6</f>
        <v>1393-039N</v>
      </c>
      <c r="D55" s="110">
        <f>'JP VIA HK'!D6</f>
        <v>43712</v>
      </c>
      <c r="E55" s="207">
        <f>'HK-SHEKOU-JP direct'!F6</f>
        <v>43715</v>
      </c>
      <c r="F55" s="110">
        <f t="shared" ref="F55:F58" si="8">D55+12</f>
        <v>43724</v>
      </c>
      <c r="G55" s="108"/>
      <c r="H55" s="96"/>
    </row>
    <row r="56" spans="2:8" ht="15.75">
      <c r="B56" s="104" t="str">
        <f>'JP VIA HK'!B7</f>
        <v>ADVANCE</v>
      </c>
      <c r="C56" s="104" t="str">
        <f>'JP VIA HK'!C7</f>
        <v>1394-022N</v>
      </c>
      <c r="D56" s="110">
        <f>'JP VIA HK'!D7</f>
        <v>43719</v>
      </c>
      <c r="E56" s="207">
        <f>'HK-SHEKOU-JP direct'!F7</f>
        <v>43722</v>
      </c>
      <c r="F56" s="110">
        <f t="shared" si="8"/>
        <v>43731</v>
      </c>
      <c r="G56" s="108"/>
      <c r="H56" s="96"/>
    </row>
    <row r="57" spans="2:8" ht="15.75">
      <c r="B57" s="104" t="str">
        <f>'JP VIA HK'!B8</f>
        <v>SPRINTER</v>
      </c>
      <c r="C57" s="104" t="str">
        <f>'JP VIA HK'!C8</f>
        <v>1395-030N</v>
      </c>
      <c r="D57" s="110">
        <f>'JP VIA HK'!D8</f>
        <v>43726</v>
      </c>
      <c r="E57" s="207">
        <f>'HK-SHEKOU-JP direct'!F8</f>
        <v>43729</v>
      </c>
      <c r="F57" s="110">
        <f t="shared" si="8"/>
        <v>43738</v>
      </c>
      <c r="G57" s="108"/>
      <c r="H57" s="96"/>
    </row>
    <row r="58" spans="2:8" ht="15.75">
      <c r="B58" s="104" t="str">
        <f>'JP VIA HK'!B9</f>
        <v>PROGRESS C</v>
      </c>
      <c r="C58" s="104" t="str">
        <f>'JP VIA HK'!C9</f>
        <v>1396-040N</v>
      </c>
      <c r="D58" s="110">
        <f>'JP VIA HK'!D9</f>
        <v>43733</v>
      </c>
      <c r="E58" s="207">
        <f>'HK-SHEKOU-JP direct'!F9</f>
        <v>43736</v>
      </c>
      <c r="F58" s="110">
        <f t="shared" si="8"/>
        <v>43745</v>
      </c>
      <c r="G58" s="108"/>
      <c r="H58" s="96"/>
    </row>
    <row r="59" spans="2:8" s="60" customFormat="1" ht="15.75">
      <c r="B59" s="104" t="str">
        <f>'JP VIA HK'!B10</f>
        <v>ADVANCE</v>
      </c>
      <c r="C59" s="104" t="str">
        <f>'JP VIA HK'!C10</f>
        <v>1397-023N</v>
      </c>
      <c r="D59" s="110">
        <f>'JP VIA HK'!D10</f>
        <v>43740</v>
      </c>
      <c r="E59" s="207">
        <f>'HK-SHEKOU-JP direct'!F10</f>
        <v>43743</v>
      </c>
      <c r="F59" s="110">
        <f t="shared" ref="F59:F67" si="9">D59+12</f>
        <v>43752</v>
      </c>
      <c r="G59" s="108"/>
      <c r="H59" s="96"/>
    </row>
    <row r="60" spans="2:8" s="60" customFormat="1" ht="15.75">
      <c r="B60" s="104" t="str">
        <f>'JP VIA HK'!B11</f>
        <v>SPRINTER</v>
      </c>
      <c r="C60" s="104" t="str">
        <f>'JP VIA HK'!C11</f>
        <v>1398-031N</v>
      </c>
      <c r="D60" s="110">
        <f>'JP VIA HK'!D11</f>
        <v>43747</v>
      </c>
      <c r="E60" s="207">
        <f>'HK-SHEKOU-JP direct'!F11</f>
        <v>43750</v>
      </c>
      <c r="F60" s="110">
        <f t="shared" si="9"/>
        <v>43759</v>
      </c>
      <c r="G60" s="108"/>
      <c r="H60" s="96"/>
    </row>
    <row r="61" spans="2:8" s="60" customFormat="1" ht="15.75">
      <c r="B61" s="104" t="str">
        <f>'JP VIA HK'!B12</f>
        <v>PROGRESS C</v>
      </c>
      <c r="C61" s="104" t="str">
        <f>'JP VIA HK'!C12</f>
        <v>1399-041N</v>
      </c>
      <c r="D61" s="110">
        <f>'JP VIA HK'!D12</f>
        <v>43754</v>
      </c>
      <c r="E61" s="207">
        <f>'HK-SHEKOU-JP direct'!F12</f>
        <v>43757</v>
      </c>
      <c r="F61" s="110">
        <f t="shared" si="9"/>
        <v>43766</v>
      </c>
      <c r="G61" s="108"/>
      <c r="H61" s="96"/>
    </row>
    <row r="62" spans="2:8" s="60" customFormat="1" ht="15.75">
      <c r="B62" s="104" t="str">
        <f>'JP VIA HK'!B13</f>
        <v>ADVANCE</v>
      </c>
      <c r="C62" s="104" t="str">
        <f>'JP VIA HK'!C13</f>
        <v>1400-024N</v>
      </c>
      <c r="D62" s="110">
        <f>'JP VIA HK'!D13</f>
        <v>43761</v>
      </c>
      <c r="E62" s="207">
        <f>'HK-SHEKOU-JP direct'!F13</f>
        <v>43764</v>
      </c>
      <c r="F62" s="110">
        <f t="shared" si="9"/>
        <v>43773</v>
      </c>
      <c r="G62" s="108"/>
      <c r="H62" s="96"/>
    </row>
    <row r="63" spans="2:8" s="60" customFormat="1" ht="15.75">
      <c r="B63" s="104" t="str">
        <f>'JP VIA HK'!B14</f>
        <v>SPRINTER</v>
      </c>
      <c r="C63" s="104" t="str">
        <f>'JP VIA HK'!C14</f>
        <v>1401-032N</v>
      </c>
      <c r="D63" s="110">
        <f>'JP VIA HK'!D14</f>
        <v>43768</v>
      </c>
      <c r="E63" s="207">
        <f>'HK-SHEKOU-JP direct'!F14</f>
        <v>43771</v>
      </c>
      <c r="F63" s="110">
        <f t="shared" si="9"/>
        <v>43780</v>
      </c>
      <c r="G63" s="108"/>
      <c r="H63" s="96"/>
    </row>
    <row r="64" spans="2:8" ht="15.75">
      <c r="B64" s="104" t="str">
        <f>'JP VIA HK'!B15</f>
        <v>PROGRESS C</v>
      </c>
      <c r="C64" s="104" t="str">
        <f>'JP VIA HK'!C15</f>
        <v>1402-042N</v>
      </c>
      <c r="D64" s="110">
        <f>'JP VIA HK'!D15</f>
        <v>43775</v>
      </c>
      <c r="E64" s="207">
        <f>'HK-SHEKOU-JP direct'!F15</f>
        <v>43778</v>
      </c>
      <c r="F64" s="110">
        <f t="shared" si="9"/>
        <v>43787</v>
      </c>
      <c r="G64" s="108"/>
      <c r="H64" s="111"/>
    </row>
    <row r="65" spans="2:8" ht="15.75">
      <c r="B65" s="104" t="str">
        <f>'JP VIA HK'!B16</f>
        <v>ADVANCE</v>
      </c>
      <c r="C65" s="104" t="str">
        <f>'JP VIA HK'!C16</f>
        <v>1403-025N</v>
      </c>
      <c r="D65" s="110">
        <f>'JP VIA HK'!D16</f>
        <v>43782</v>
      </c>
      <c r="E65" s="207">
        <f>'HK-SHEKOU-JP direct'!F16</f>
        <v>43785</v>
      </c>
      <c r="F65" s="110">
        <f t="shared" si="9"/>
        <v>43794</v>
      </c>
      <c r="G65" s="108"/>
      <c r="H65" s="96"/>
    </row>
    <row r="66" spans="2:8" ht="15.75">
      <c r="B66" s="104" t="str">
        <f>'JP VIA HK'!B17</f>
        <v>SPRINTER</v>
      </c>
      <c r="C66" s="104" t="str">
        <f>'JP VIA HK'!C17</f>
        <v>1404-033N</v>
      </c>
      <c r="D66" s="110">
        <f>'JP VIA HK'!D17</f>
        <v>43789</v>
      </c>
      <c r="E66" s="207">
        <f>'HK-SHEKOU-JP direct'!F17</f>
        <v>43792</v>
      </c>
      <c r="F66" s="110">
        <f t="shared" si="9"/>
        <v>43801</v>
      </c>
      <c r="G66" s="108"/>
      <c r="H66" s="96"/>
    </row>
    <row r="67" spans="2:8" ht="15.75">
      <c r="B67" s="104" t="str">
        <f>'JP VIA HK'!B18</f>
        <v>PROGRESS C</v>
      </c>
      <c r="C67" s="104" t="str">
        <f>'JP VIA HK'!C18</f>
        <v>1405-043N</v>
      </c>
      <c r="D67" s="110">
        <f>'JP VIA HK'!D18</f>
        <v>43796</v>
      </c>
      <c r="E67" s="207">
        <f>'HK-SHEKOU-JP direct'!F18</f>
        <v>43799</v>
      </c>
      <c r="F67" s="110">
        <f t="shared" si="9"/>
        <v>43808</v>
      </c>
      <c r="G67" s="108"/>
      <c r="H67" s="96"/>
    </row>
    <row r="68" spans="2:8" ht="15.75">
      <c r="B68" s="77" t="s">
        <v>88</v>
      </c>
      <c r="C68" s="91"/>
      <c r="D68" s="92"/>
      <c r="E68" s="93"/>
      <c r="F68" s="93"/>
      <c r="G68" s="94"/>
      <c r="H68" s="94"/>
    </row>
    <row r="69" spans="2:8" ht="15.75">
      <c r="B69" s="95" t="s">
        <v>89</v>
      </c>
      <c r="C69" s="78"/>
      <c r="D69" s="79"/>
      <c r="E69" s="79"/>
      <c r="F69" s="79"/>
      <c r="G69" s="96"/>
      <c r="H69" s="96"/>
    </row>
    <row r="70" spans="2:8" ht="15.75">
      <c r="B70" s="303" t="s">
        <v>112</v>
      </c>
      <c r="C70" s="304"/>
      <c r="D70" s="305"/>
      <c r="E70" s="79"/>
      <c r="F70" s="79"/>
      <c r="G70" s="96"/>
      <c r="H70" s="96"/>
    </row>
    <row r="71" spans="2:8" ht="15.75">
      <c r="B71" s="112" t="s">
        <v>90</v>
      </c>
      <c r="C71" s="113" t="s">
        <v>93</v>
      </c>
      <c r="D71" s="113" t="s">
        <v>94</v>
      </c>
      <c r="E71" s="79"/>
      <c r="F71" s="79"/>
      <c r="G71" s="96"/>
      <c r="H71" s="96"/>
    </row>
    <row r="72" spans="2:8" ht="15.75">
      <c r="B72" s="113" t="s">
        <v>95</v>
      </c>
      <c r="C72" s="113" t="s">
        <v>113</v>
      </c>
      <c r="D72" s="113" t="s">
        <v>113</v>
      </c>
      <c r="E72" s="79"/>
      <c r="F72" s="79"/>
      <c r="G72" s="96"/>
      <c r="H72" s="96"/>
    </row>
    <row r="73" spans="2:8" ht="15.75">
      <c r="B73" s="114" t="s">
        <v>98</v>
      </c>
      <c r="C73" s="112" t="s">
        <v>114</v>
      </c>
      <c r="D73" s="112" t="s">
        <v>100</v>
      </c>
      <c r="E73" s="79"/>
      <c r="F73" s="79"/>
      <c r="G73" s="96"/>
      <c r="H73" s="96"/>
    </row>
    <row r="74" spans="2:8" ht="15.75">
      <c r="B74" s="115"/>
      <c r="C74" s="116"/>
      <c r="D74" s="116"/>
      <c r="E74" s="79"/>
      <c r="F74" s="79"/>
      <c r="G74" s="96"/>
      <c r="H74" s="96"/>
    </row>
    <row r="75" spans="2:8" ht="15.75">
      <c r="B75" s="295" t="s">
        <v>134</v>
      </c>
      <c r="C75" s="295"/>
      <c r="D75" s="295"/>
      <c r="E75" s="295"/>
      <c r="F75" s="295"/>
      <c r="G75" s="80"/>
      <c r="H75" s="80"/>
    </row>
    <row r="76" spans="2:8" ht="15.75">
      <c r="B76" s="296" t="s">
        <v>116</v>
      </c>
      <c r="C76" s="296"/>
      <c r="D76" s="296"/>
      <c r="E76" s="296"/>
      <c r="F76" s="296"/>
      <c r="G76" s="80"/>
      <c r="H76" s="80"/>
    </row>
    <row r="77" spans="2:8">
      <c r="B77" s="306" t="s">
        <v>80</v>
      </c>
      <c r="C77" s="307"/>
      <c r="D77" s="310" t="s">
        <v>130</v>
      </c>
      <c r="E77" s="310" t="s">
        <v>135</v>
      </c>
      <c r="F77" s="310" t="s">
        <v>132</v>
      </c>
      <c r="G77" s="80"/>
      <c r="H77" s="80"/>
    </row>
    <row r="78" spans="2:8">
      <c r="B78" s="308"/>
      <c r="C78" s="309"/>
      <c r="D78" s="311"/>
      <c r="E78" s="311"/>
      <c r="F78" s="311"/>
      <c r="G78" s="80"/>
      <c r="H78" s="80"/>
    </row>
    <row r="79" spans="2:8" s="60" customFormat="1" ht="15.75">
      <c r="B79" s="104" t="str">
        <f>'JP VIA KAO'!B5</f>
        <v>AMALIA C</v>
      </c>
      <c r="C79" s="104" t="str">
        <f>'JP VIA KAO'!C5</f>
        <v>065B</v>
      </c>
      <c r="D79" s="110">
        <f>'JP VIA KAO'!D5</f>
        <v>43704</v>
      </c>
      <c r="E79" s="110">
        <f>'JP VIA KAO'!E5</f>
        <v>43708</v>
      </c>
      <c r="F79" s="110">
        <f>E79+13</f>
        <v>43721</v>
      </c>
      <c r="G79" s="76"/>
      <c r="H79" s="76"/>
    </row>
    <row r="80" spans="2:8" s="60" customFormat="1" ht="15.75">
      <c r="B80" s="104" t="str">
        <f>'JP VIA KAO'!B6</f>
        <v>ST EVER</v>
      </c>
      <c r="C80" s="104" t="str">
        <f>'JP VIA KAO'!C6</f>
        <v>050A</v>
      </c>
      <c r="D80" s="110">
        <f>'JP VIA KAO'!D6</f>
        <v>43706</v>
      </c>
      <c r="E80" s="110">
        <f>'JP VIA KAO'!E6</f>
        <v>43710</v>
      </c>
      <c r="F80" s="110">
        <f t="shared" ref="F80:F106" si="10">E80+13</f>
        <v>43723</v>
      </c>
      <c r="G80" s="76"/>
      <c r="H80" s="76"/>
    </row>
    <row r="81" spans="2:8" s="60" customFormat="1" ht="15.75">
      <c r="B81" s="104" t="str">
        <f>'JP VIA KAO'!B7</f>
        <v>ST BLUE</v>
      </c>
      <c r="C81" s="104" t="str">
        <f>'JP VIA KAO'!C7</f>
        <v>050B</v>
      </c>
      <c r="D81" s="110">
        <f>'JP VIA KAO'!D7</f>
        <v>43711</v>
      </c>
      <c r="E81" s="110">
        <f>'JP VIA KAO'!E7</f>
        <v>43715</v>
      </c>
      <c r="F81" s="110">
        <f t="shared" si="10"/>
        <v>43728</v>
      </c>
      <c r="G81" s="76"/>
      <c r="H81" s="76"/>
    </row>
    <row r="82" spans="2:8" s="60" customFormat="1" ht="15.75">
      <c r="B82" s="104" t="str">
        <f>'JP VIA KAO'!B8</f>
        <v>AMALIA C</v>
      </c>
      <c r="C82" s="104" t="str">
        <f>'JP VIA KAO'!C8</f>
        <v>066A</v>
      </c>
      <c r="D82" s="110">
        <f>'JP VIA KAO'!D8</f>
        <v>43713</v>
      </c>
      <c r="E82" s="110">
        <f>'JP VIA KAO'!E8</f>
        <v>43717</v>
      </c>
      <c r="F82" s="110">
        <f t="shared" si="10"/>
        <v>43730</v>
      </c>
      <c r="G82" s="76"/>
      <c r="H82" s="76"/>
    </row>
    <row r="83" spans="2:8" s="60" customFormat="1" ht="15.75">
      <c r="B83" s="104" t="str">
        <f>'JP VIA KAO'!B9</f>
        <v>ST EVER</v>
      </c>
      <c r="C83" s="104" t="str">
        <f>'JP VIA KAO'!C9</f>
        <v>050B</v>
      </c>
      <c r="D83" s="110">
        <f>'JP VIA KAO'!D9</f>
        <v>43718</v>
      </c>
      <c r="E83" s="110">
        <f>'JP VIA KAO'!E9</f>
        <v>43722</v>
      </c>
      <c r="F83" s="110">
        <f t="shared" si="10"/>
        <v>43735</v>
      </c>
      <c r="G83" s="76"/>
      <c r="H83" s="76"/>
    </row>
    <row r="84" spans="2:8" s="60" customFormat="1" ht="15.75">
      <c r="B84" s="104" t="str">
        <f>'JP VIA KAO'!B10</f>
        <v>ST BLUE</v>
      </c>
      <c r="C84" s="104" t="str">
        <f>'JP VIA KAO'!C10</f>
        <v>051A</v>
      </c>
      <c r="D84" s="110">
        <f>'JP VIA KAO'!D10</f>
        <v>43720</v>
      </c>
      <c r="E84" s="110">
        <f>'JP VIA KAO'!E10</f>
        <v>43724</v>
      </c>
      <c r="F84" s="110">
        <f t="shared" si="10"/>
        <v>43737</v>
      </c>
      <c r="G84" s="76"/>
      <c r="H84" s="76"/>
    </row>
    <row r="85" spans="2:8" s="60" customFormat="1" ht="15.75">
      <c r="B85" s="104" t="str">
        <f>'JP VIA KAO'!B11</f>
        <v>AMALIA C</v>
      </c>
      <c r="C85" s="104" t="str">
        <f>'JP VIA KAO'!C11</f>
        <v>066B</v>
      </c>
      <c r="D85" s="110">
        <f>'JP VIA KAO'!D11</f>
        <v>43725</v>
      </c>
      <c r="E85" s="110">
        <f>'JP VIA KAO'!E11</f>
        <v>43729</v>
      </c>
      <c r="F85" s="110">
        <f t="shared" si="10"/>
        <v>43742</v>
      </c>
      <c r="G85" s="76"/>
      <c r="H85" s="76"/>
    </row>
    <row r="86" spans="2:8" s="60" customFormat="1" ht="15.75">
      <c r="B86" s="104" t="str">
        <f>'JP VIA KAO'!B12</f>
        <v>ST EVER</v>
      </c>
      <c r="C86" s="104" t="str">
        <f>'JP VIA KAO'!C12</f>
        <v>051A</v>
      </c>
      <c r="D86" s="110">
        <f>'JP VIA KAO'!D12</f>
        <v>43727</v>
      </c>
      <c r="E86" s="110">
        <f>'JP VIA KAO'!E12</f>
        <v>43731</v>
      </c>
      <c r="F86" s="110">
        <f t="shared" si="10"/>
        <v>43744</v>
      </c>
      <c r="G86" s="76"/>
      <c r="H86" s="76"/>
    </row>
    <row r="87" spans="2:8" s="60" customFormat="1" ht="15.75">
      <c r="B87" s="104" t="str">
        <f>'JP VIA KAO'!B13</f>
        <v>ST BLUE</v>
      </c>
      <c r="C87" s="104" t="str">
        <f>'JP VIA KAO'!C13</f>
        <v>051B</v>
      </c>
      <c r="D87" s="110">
        <f>'JP VIA KAO'!D13</f>
        <v>43732</v>
      </c>
      <c r="E87" s="110">
        <f>'JP VIA KAO'!E13</f>
        <v>43736</v>
      </c>
      <c r="F87" s="110">
        <f t="shared" si="10"/>
        <v>43749</v>
      </c>
      <c r="G87" s="76"/>
      <c r="H87" s="76"/>
    </row>
    <row r="88" spans="2:8" s="60" customFormat="1" ht="15.75">
      <c r="B88" s="104" t="str">
        <f>'JP VIA KAO'!B14</f>
        <v>AMALIA C</v>
      </c>
      <c r="C88" s="104" t="str">
        <f>'JP VIA KAO'!C14</f>
        <v>067A</v>
      </c>
      <c r="D88" s="110">
        <f>'JP VIA KAO'!D14</f>
        <v>43734</v>
      </c>
      <c r="E88" s="110">
        <f>'JP VIA KAO'!E14</f>
        <v>43738</v>
      </c>
      <c r="F88" s="110">
        <f t="shared" si="10"/>
        <v>43751</v>
      </c>
      <c r="G88" s="76"/>
      <c r="H88" s="76"/>
    </row>
    <row r="89" spans="2:8" s="60" customFormat="1" ht="15.75">
      <c r="B89" s="104" t="str">
        <f>'JP VIA KAO'!B15</f>
        <v>ST EVER</v>
      </c>
      <c r="C89" s="104" t="str">
        <f>'JP VIA KAO'!C15</f>
        <v>051B</v>
      </c>
      <c r="D89" s="110">
        <f>'JP VIA KAO'!D15</f>
        <v>43739</v>
      </c>
      <c r="E89" s="110">
        <f>'JP VIA KAO'!E15</f>
        <v>43743</v>
      </c>
      <c r="F89" s="110">
        <f t="shared" si="10"/>
        <v>43756</v>
      </c>
      <c r="G89" s="76"/>
      <c r="H89" s="76"/>
    </row>
    <row r="90" spans="2:8" s="60" customFormat="1" ht="15.75">
      <c r="B90" s="104" t="str">
        <f>'JP VIA KAO'!B16</f>
        <v>ST BLUE</v>
      </c>
      <c r="C90" s="104" t="str">
        <f>'JP VIA KAO'!C16</f>
        <v>052A</v>
      </c>
      <c r="D90" s="110">
        <f>'JP VIA KAO'!D16</f>
        <v>43741</v>
      </c>
      <c r="E90" s="110">
        <f>'JP VIA KAO'!E16</f>
        <v>43745</v>
      </c>
      <c r="F90" s="110">
        <f t="shared" si="10"/>
        <v>43758</v>
      </c>
      <c r="G90" s="76"/>
      <c r="H90" s="76"/>
    </row>
    <row r="91" spans="2:8" s="60" customFormat="1" ht="15.75">
      <c r="B91" s="104" t="str">
        <f>'JP VIA KAO'!B17</f>
        <v>AMALIA C</v>
      </c>
      <c r="C91" s="104" t="str">
        <f>'JP VIA KAO'!C17</f>
        <v>067B</v>
      </c>
      <c r="D91" s="110">
        <f>'JP VIA KAO'!D17</f>
        <v>43746</v>
      </c>
      <c r="E91" s="110">
        <f>'JP VIA KAO'!E17</f>
        <v>43750</v>
      </c>
      <c r="F91" s="110">
        <f t="shared" si="10"/>
        <v>43763</v>
      </c>
      <c r="G91" s="76"/>
      <c r="H91" s="76"/>
    </row>
    <row r="92" spans="2:8" s="60" customFormat="1" ht="15.75">
      <c r="B92" s="104" t="str">
        <f>'JP VIA KAO'!B18</f>
        <v>ST EVER</v>
      </c>
      <c r="C92" s="104" t="str">
        <f>'JP VIA KAO'!C18</f>
        <v>052A</v>
      </c>
      <c r="D92" s="110">
        <f>'JP VIA KAO'!D18</f>
        <v>43748</v>
      </c>
      <c r="E92" s="110">
        <f>'JP VIA KAO'!E18</f>
        <v>43752</v>
      </c>
      <c r="F92" s="110">
        <f t="shared" si="10"/>
        <v>43765</v>
      </c>
      <c r="G92" s="76"/>
      <c r="H92" s="76"/>
    </row>
    <row r="93" spans="2:8" s="60" customFormat="1" ht="15.75">
      <c r="B93" s="104" t="str">
        <f>'JP VIA KAO'!B19</f>
        <v>ST BLUE</v>
      </c>
      <c r="C93" s="104" t="str">
        <f>'JP VIA KAO'!C19</f>
        <v>052B</v>
      </c>
      <c r="D93" s="110">
        <f>'JP VIA KAO'!D19</f>
        <v>43753</v>
      </c>
      <c r="E93" s="110">
        <f>'JP VIA KAO'!E19</f>
        <v>43757</v>
      </c>
      <c r="F93" s="110">
        <f t="shared" si="10"/>
        <v>43770</v>
      </c>
      <c r="G93" s="76"/>
      <c r="H93" s="76"/>
    </row>
    <row r="94" spans="2:8" s="60" customFormat="1" ht="15.75">
      <c r="B94" s="104" t="str">
        <f>'JP VIA KAO'!B20</f>
        <v>AMALIA C</v>
      </c>
      <c r="C94" s="104" t="str">
        <f>'JP VIA KAO'!C20</f>
        <v>068A</v>
      </c>
      <c r="D94" s="110">
        <f>'JP VIA KAO'!D20</f>
        <v>43755</v>
      </c>
      <c r="E94" s="110">
        <f>'JP VIA KAO'!E20</f>
        <v>43759</v>
      </c>
      <c r="F94" s="110">
        <f t="shared" si="10"/>
        <v>43772</v>
      </c>
      <c r="G94" s="76"/>
      <c r="H94" s="76"/>
    </row>
    <row r="95" spans="2:8" s="60" customFormat="1" ht="15.75">
      <c r="B95" s="104" t="str">
        <f>'JP VIA KAO'!B21</f>
        <v>ST EVER</v>
      </c>
      <c r="C95" s="104" t="str">
        <f>'JP VIA KAO'!C21</f>
        <v>052B</v>
      </c>
      <c r="D95" s="110">
        <f>'JP VIA KAO'!D21</f>
        <v>43760</v>
      </c>
      <c r="E95" s="110">
        <f>'JP VIA KAO'!E21</f>
        <v>43764</v>
      </c>
      <c r="F95" s="110">
        <f t="shared" si="10"/>
        <v>43777</v>
      </c>
      <c r="G95" s="76"/>
      <c r="H95" s="76"/>
    </row>
    <row r="96" spans="2:8" s="60" customFormat="1" ht="15.75">
      <c r="B96" s="104" t="str">
        <f>'JP VIA KAO'!B22</f>
        <v>ST BLUE</v>
      </c>
      <c r="C96" s="104" t="str">
        <f>'JP VIA KAO'!C22</f>
        <v>053A</v>
      </c>
      <c r="D96" s="110">
        <f>'JP VIA KAO'!D22</f>
        <v>43762</v>
      </c>
      <c r="E96" s="110">
        <f>'JP VIA KAO'!E22</f>
        <v>43766</v>
      </c>
      <c r="F96" s="110">
        <f t="shared" si="10"/>
        <v>43779</v>
      </c>
      <c r="G96" s="76"/>
      <c r="H96" s="76"/>
    </row>
    <row r="97" spans="2:8" s="60" customFormat="1" ht="15.75">
      <c r="B97" s="104" t="str">
        <f>'JP VIA KAO'!B23</f>
        <v>AMALIA C</v>
      </c>
      <c r="C97" s="104" t="str">
        <f>'JP VIA KAO'!C23</f>
        <v>068B</v>
      </c>
      <c r="D97" s="110">
        <f>'JP VIA KAO'!D23</f>
        <v>43767</v>
      </c>
      <c r="E97" s="110">
        <f>'JP VIA KAO'!E23</f>
        <v>43771</v>
      </c>
      <c r="F97" s="110">
        <f t="shared" si="10"/>
        <v>43784</v>
      </c>
      <c r="G97" s="76"/>
      <c r="H97" s="76"/>
    </row>
    <row r="98" spans="2:8" s="60" customFormat="1" ht="15.75">
      <c r="B98" s="104" t="str">
        <f>'JP VIA KAO'!B24</f>
        <v>ST EVER</v>
      </c>
      <c r="C98" s="104" t="str">
        <f>'JP VIA KAO'!C24</f>
        <v>053A</v>
      </c>
      <c r="D98" s="110">
        <f>'JP VIA KAO'!D24</f>
        <v>43769</v>
      </c>
      <c r="E98" s="110">
        <f>'JP VIA KAO'!E24</f>
        <v>43773</v>
      </c>
      <c r="F98" s="110">
        <f t="shared" si="10"/>
        <v>43786</v>
      </c>
      <c r="G98" s="76"/>
      <c r="H98" s="76"/>
    </row>
    <row r="99" spans="2:8" s="60" customFormat="1" ht="15.75">
      <c r="B99" s="104" t="str">
        <f>'JP VIA KAO'!B25</f>
        <v>ST BLUE</v>
      </c>
      <c r="C99" s="104" t="str">
        <f>'JP VIA KAO'!C25</f>
        <v>053B</v>
      </c>
      <c r="D99" s="110">
        <f>'JP VIA KAO'!D25</f>
        <v>43774</v>
      </c>
      <c r="E99" s="110">
        <f>'JP VIA KAO'!E25</f>
        <v>43778</v>
      </c>
      <c r="F99" s="110">
        <f t="shared" si="10"/>
        <v>43791</v>
      </c>
      <c r="G99" s="76"/>
      <c r="H99" s="76"/>
    </row>
    <row r="100" spans="2:8" s="60" customFormat="1" ht="15.75">
      <c r="B100" s="104" t="str">
        <f>'JP VIA KAO'!B26</f>
        <v>AMALIA C</v>
      </c>
      <c r="C100" s="104" t="str">
        <f>'JP VIA KAO'!C26</f>
        <v>069A</v>
      </c>
      <c r="D100" s="110">
        <f>'JP VIA KAO'!D26</f>
        <v>43776</v>
      </c>
      <c r="E100" s="110">
        <f>'JP VIA KAO'!E26</f>
        <v>43780</v>
      </c>
      <c r="F100" s="110">
        <f t="shared" si="10"/>
        <v>43793</v>
      </c>
      <c r="G100" s="76"/>
      <c r="H100" s="76"/>
    </row>
    <row r="101" spans="2:8" s="60" customFormat="1" ht="15.75">
      <c r="B101" s="104" t="str">
        <f>'JP VIA KAO'!B27</f>
        <v>ST EVER</v>
      </c>
      <c r="C101" s="104" t="str">
        <f>'JP VIA KAO'!C27</f>
        <v>053B</v>
      </c>
      <c r="D101" s="110">
        <f>'JP VIA KAO'!D27</f>
        <v>43781</v>
      </c>
      <c r="E101" s="110">
        <f>'JP VIA KAO'!E27</f>
        <v>43785</v>
      </c>
      <c r="F101" s="110">
        <f t="shared" si="10"/>
        <v>43798</v>
      </c>
      <c r="G101" s="76"/>
      <c r="H101" s="76"/>
    </row>
    <row r="102" spans="2:8" s="60" customFormat="1" ht="15.75">
      <c r="B102" s="104" t="str">
        <f>'JP VIA KAO'!B28</f>
        <v>ST BLUE</v>
      </c>
      <c r="C102" s="104" t="str">
        <f>'JP VIA KAO'!C28</f>
        <v>054A</v>
      </c>
      <c r="D102" s="110">
        <f>'JP VIA KAO'!D28</f>
        <v>43783</v>
      </c>
      <c r="E102" s="110">
        <f>'JP VIA KAO'!E28</f>
        <v>43787</v>
      </c>
      <c r="F102" s="110">
        <f t="shared" si="10"/>
        <v>43800</v>
      </c>
      <c r="G102" s="76"/>
      <c r="H102" s="76"/>
    </row>
    <row r="103" spans="2:8" s="60" customFormat="1" ht="15.75">
      <c r="B103" s="104" t="str">
        <f>'JP VIA KAO'!B29</f>
        <v>AMALIA C</v>
      </c>
      <c r="C103" s="104" t="str">
        <f>'JP VIA KAO'!C29</f>
        <v>069B</v>
      </c>
      <c r="D103" s="110">
        <f>'JP VIA KAO'!D29</f>
        <v>43788</v>
      </c>
      <c r="E103" s="110">
        <f>'JP VIA KAO'!E29</f>
        <v>43792</v>
      </c>
      <c r="F103" s="110">
        <f t="shared" si="10"/>
        <v>43805</v>
      </c>
      <c r="G103" s="76"/>
      <c r="H103" s="76"/>
    </row>
    <row r="104" spans="2:8" s="60" customFormat="1" ht="15.75">
      <c r="B104" s="104" t="str">
        <f>'JP VIA KAO'!B30</f>
        <v>ST EVER</v>
      </c>
      <c r="C104" s="104" t="str">
        <f>'JP VIA KAO'!C30</f>
        <v>054A</v>
      </c>
      <c r="D104" s="110">
        <f>'JP VIA KAO'!D30</f>
        <v>43790</v>
      </c>
      <c r="E104" s="110">
        <f>'JP VIA KAO'!E30</f>
        <v>43794</v>
      </c>
      <c r="F104" s="110">
        <f t="shared" si="10"/>
        <v>43807</v>
      </c>
      <c r="G104" s="76"/>
      <c r="H104" s="76"/>
    </row>
    <row r="105" spans="2:8" s="60" customFormat="1" ht="15.75">
      <c r="B105" s="104" t="str">
        <f>'JP VIA KAO'!B31</f>
        <v>ST BLUE</v>
      </c>
      <c r="C105" s="104" t="str">
        <f>'JP VIA KAO'!C31</f>
        <v>054B</v>
      </c>
      <c r="D105" s="110">
        <f>'JP VIA KAO'!D31</f>
        <v>43795</v>
      </c>
      <c r="E105" s="110">
        <f>'JP VIA KAO'!E31</f>
        <v>43799</v>
      </c>
      <c r="F105" s="110">
        <f t="shared" si="10"/>
        <v>43812</v>
      </c>
      <c r="G105" s="76"/>
      <c r="H105" s="76"/>
    </row>
    <row r="106" spans="2:8" s="60" customFormat="1" ht="15.75">
      <c r="B106" s="104" t="str">
        <f>'JP VIA KAO'!B32</f>
        <v>AMALIA C</v>
      </c>
      <c r="C106" s="104" t="str">
        <f>'JP VIA KAO'!C32</f>
        <v>070A</v>
      </c>
      <c r="D106" s="110">
        <f>'JP VIA KAO'!D32</f>
        <v>43797</v>
      </c>
      <c r="E106" s="110">
        <f>'JP VIA KAO'!E32</f>
        <v>43801</v>
      </c>
      <c r="F106" s="110">
        <f t="shared" si="10"/>
        <v>43814</v>
      </c>
      <c r="G106" s="76"/>
      <c r="H106" s="76"/>
    </row>
    <row r="107" spans="2:8" s="60" customFormat="1" ht="15.75">
      <c r="C107" s="78"/>
      <c r="D107" s="79"/>
      <c r="E107" s="79"/>
      <c r="F107" s="79"/>
      <c r="G107" s="76"/>
      <c r="H107" s="76"/>
    </row>
    <row r="108" spans="2:8" s="60" customFormat="1" ht="15.75">
      <c r="C108" s="78"/>
      <c r="D108" s="79"/>
      <c r="E108" s="79"/>
      <c r="F108" s="79"/>
      <c r="G108" s="76"/>
      <c r="H108" s="76"/>
    </row>
    <row r="109" spans="2:8" ht="15.75">
      <c r="B109" s="77" t="s">
        <v>88</v>
      </c>
      <c r="C109" s="91"/>
      <c r="D109" s="92"/>
      <c r="E109" s="93"/>
      <c r="F109" s="93"/>
      <c r="G109" s="94"/>
      <c r="H109" s="94"/>
    </row>
    <row r="110" spans="2:8" ht="15.75">
      <c r="B110" s="95" t="s">
        <v>89</v>
      </c>
      <c r="C110" s="81"/>
      <c r="D110" s="81"/>
      <c r="E110" s="81"/>
      <c r="F110" s="81"/>
      <c r="G110" s="80"/>
      <c r="H110" s="80"/>
    </row>
    <row r="111" spans="2:8" ht="15.75">
      <c r="B111" s="320" t="s">
        <v>90</v>
      </c>
      <c r="C111" s="292" t="s">
        <v>91</v>
      </c>
      <c r="D111" s="293"/>
      <c r="E111" s="292" t="s">
        <v>92</v>
      </c>
      <c r="F111" s="293"/>
      <c r="G111" s="80"/>
      <c r="H111" s="80"/>
    </row>
    <row r="112" spans="2:8" ht="15.75">
      <c r="B112" s="321"/>
      <c r="C112" s="98" t="s">
        <v>93</v>
      </c>
      <c r="D112" s="98" t="s">
        <v>94</v>
      </c>
      <c r="E112" s="98" t="s">
        <v>93</v>
      </c>
      <c r="F112" s="98" t="s">
        <v>94</v>
      </c>
      <c r="G112" s="80"/>
      <c r="H112" s="80"/>
    </row>
    <row r="113" spans="2:8" ht="15.75">
      <c r="B113" s="98" t="s">
        <v>95</v>
      </c>
      <c r="C113" s="98" t="s">
        <v>96</v>
      </c>
      <c r="D113" s="98" t="s">
        <v>96</v>
      </c>
      <c r="E113" s="98" t="s">
        <v>97</v>
      </c>
      <c r="F113" s="98" t="s">
        <v>97</v>
      </c>
      <c r="G113" s="80"/>
      <c r="H113" s="80"/>
    </row>
    <row r="114" spans="2:8" ht="15.75">
      <c r="B114" s="98" t="s">
        <v>98</v>
      </c>
      <c r="C114" s="98" t="s">
        <v>99</v>
      </c>
      <c r="D114" s="98" t="s">
        <v>100</v>
      </c>
      <c r="E114" s="98" t="s">
        <v>101</v>
      </c>
      <c r="F114" s="98" t="s">
        <v>100</v>
      </c>
      <c r="G114" s="80"/>
      <c r="H114" s="80"/>
    </row>
    <row r="115" spans="2:8">
      <c r="B115" s="80"/>
      <c r="C115" s="80"/>
      <c r="D115" s="80"/>
      <c r="E115" s="80"/>
      <c r="F115" s="80"/>
      <c r="G115" s="80"/>
      <c r="H115" s="80"/>
    </row>
    <row r="116" spans="2:8" ht="15.75">
      <c r="B116" s="295" t="s">
        <v>136</v>
      </c>
      <c r="C116" s="295"/>
      <c r="D116" s="295"/>
      <c r="E116" s="295"/>
      <c r="F116" s="295"/>
      <c r="G116" s="295"/>
      <c r="H116" s="80"/>
    </row>
    <row r="117" spans="2:8" ht="15.75">
      <c r="B117" s="296" t="s">
        <v>137</v>
      </c>
      <c r="C117" s="296"/>
      <c r="D117" s="296"/>
      <c r="E117" s="296"/>
      <c r="F117" s="296"/>
      <c r="G117" s="297"/>
      <c r="H117" s="80"/>
    </row>
    <row r="118" spans="2:8" ht="15.75">
      <c r="B118" s="312" t="s">
        <v>80</v>
      </c>
      <c r="C118" s="313"/>
      <c r="D118" s="117" t="s">
        <v>81</v>
      </c>
      <c r="E118" s="316" t="s">
        <v>104</v>
      </c>
      <c r="F118" s="302" t="s">
        <v>138</v>
      </c>
      <c r="G118" s="280" t="s">
        <v>133</v>
      </c>
      <c r="H118" s="280" t="s">
        <v>249</v>
      </c>
    </row>
    <row r="119" spans="2:8" ht="15.75">
      <c r="B119" s="314"/>
      <c r="C119" s="315"/>
      <c r="D119" s="117" t="s">
        <v>111</v>
      </c>
      <c r="E119" s="317"/>
      <c r="F119" s="302"/>
      <c r="G119" s="280"/>
      <c r="H119" s="280"/>
    </row>
    <row r="120" spans="2:8" ht="15.75">
      <c r="B120" s="118" t="str">
        <f>'JP VIA HK'!B5</f>
        <v>SPRINTER</v>
      </c>
      <c r="C120" s="118" t="str">
        <f>'JP VIA HK'!C5</f>
        <v>1392-029N</v>
      </c>
      <c r="D120" s="119">
        <f>'JP VIA HK'!D5</f>
        <v>43705</v>
      </c>
      <c r="E120" s="119">
        <f>'JP VIA HK'!E5</f>
        <v>43708</v>
      </c>
      <c r="F120" s="120">
        <f>D120+19</f>
        <v>43724</v>
      </c>
      <c r="G120" s="206">
        <f>D120+11</f>
        <v>43716</v>
      </c>
      <c r="H120" s="208">
        <f>D120+15</f>
        <v>43720</v>
      </c>
    </row>
    <row r="121" spans="2:8" ht="15.75">
      <c r="B121" s="118" t="str">
        <f>'JP VIA HK'!B6</f>
        <v>PROGRESS C</v>
      </c>
      <c r="C121" s="118" t="str">
        <f>'JP VIA HK'!C6</f>
        <v>1393-039N</v>
      </c>
      <c r="D121" s="119">
        <f>'JP VIA HK'!D6</f>
        <v>43712</v>
      </c>
      <c r="E121" s="119">
        <f>'JP VIA HK'!E6</f>
        <v>43715</v>
      </c>
      <c r="F121" s="120">
        <f>D121+19</f>
        <v>43731</v>
      </c>
      <c r="G121" s="206">
        <f t="shared" ref="G121:G133" si="11">D121+11</f>
        <v>43723</v>
      </c>
      <c r="H121" s="208">
        <f t="shared" ref="H121:H133" si="12">D121+15</f>
        <v>43727</v>
      </c>
    </row>
    <row r="122" spans="2:8" ht="15.75">
      <c r="B122" s="118" t="str">
        <f>'JP VIA HK'!B7</f>
        <v>ADVANCE</v>
      </c>
      <c r="C122" s="118" t="str">
        <f>'JP VIA HK'!C7</f>
        <v>1394-022N</v>
      </c>
      <c r="D122" s="119">
        <f>'JP VIA HK'!D7</f>
        <v>43719</v>
      </c>
      <c r="E122" s="119">
        <f>'JP VIA HK'!E7</f>
        <v>43722</v>
      </c>
      <c r="F122" s="120">
        <f t="shared" ref="F122:F133" si="13">D122+19</f>
        <v>43738</v>
      </c>
      <c r="G122" s="206">
        <f t="shared" si="11"/>
        <v>43730</v>
      </c>
      <c r="H122" s="208">
        <f t="shared" si="12"/>
        <v>43734</v>
      </c>
    </row>
    <row r="123" spans="2:8" ht="15.75">
      <c r="B123" s="118" t="str">
        <f>'JP VIA HK'!B8</f>
        <v>SPRINTER</v>
      </c>
      <c r="C123" s="118" t="str">
        <f>'JP VIA HK'!C8</f>
        <v>1395-030N</v>
      </c>
      <c r="D123" s="119">
        <f>'JP VIA HK'!D8</f>
        <v>43726</v>
      </c>
      <c r="E123" s="119">
        <f>'JP VIA HK'!E8</f>
        <v>43729</v>
      </c>
      <c r="F123" s="120">
        <f t="shared" si="13"/>
        <v>43745</v>
      </c>
      <c r="G123" s="206">
        <f t="shared" si="11"/>
        <v>43737</v>
      </c>
      <c r="H123" s="208">
        <f t="shared" si="12"/>
        <v>43741</v>
      </c>
    </row>
    <row r="124" spans="2:8" s="60" customFormat="1" ht="15.75">
      <c r="B124" s="118" t="str">
        <f>'JP VIA HK'!B9</f>
        <v>PROGRESS C</v>
      </c>
      <c r="C124" s="118" t="str">
        <f>'JP VIA HK'!C9</f>
        <v>1396-040N</v>
      </c>
      <c r="D124" s="119">
        <f>'JP VIA HK'!D9</f>
        <v>43733</v>
      </c>
      <c r="E124" s="119">
        <f>'JP VIA HK'!E9</f>
        <v>43736</v>
      </c>
      <c r="F124" s="120">
        <f t="shared" si="13"/>
        <v>43752</v>
      </c>
      <c r="G124" s="206">
        <f t="shared" si="11"/>
        <v>43744</v>
      </c>
      <c r="H124" s="208">
        <f t="shared" si="12"/>
        <v>43748</v>
      </c>
    </row>
    <row r="125" spans="2:8" s="60" customFormat="1" ht="15.75">
      <c r="B125" s="118" t="str">
        <f>'JP VIA HK'!B10</f>
        <v>ADVANCE</v>
      </c>
      <c r="C125" s="118" t="str">
        <f>'JP VIA HK'!C10</f>
        <v>1397-023N</v>
      </c>
      <c r="D125" s="119">
        <f>'JP VIA HK'!D10</f>
        <v>43740</v>
      </c>
      <c r="E125" s="119">
        <f>'JP VIA HK'!E10</f>
        <v>43743</v>
      </c>
      <c r="F125" s="120">
        <f t="shared" si="13"/>
        <v>43759</v>
      </c>
      <c r="G125" s="206">
        <f t="shared" si="11"/>
        <v>43751</v>
      </c>
      <c r="H125" s="208">
        <f t="shared" si="12"/>
        <v>43755</v>
      </c>
    </row>
    <row r="126" spans="2:8" s="60" customFormat="1" ht="15.75">
      <c r="B126" s="118" t="str">
        <f>'JP VIA HK'!B11</f>
        <v>SPRINTER</v>
      </c>
      <c r="C126" s="118" t="str">
        <f>'JP VIA HK'!C11</f>
        <v>1398-031N</v>
      </c>
      <c r="D126" s="119">
        <f>'JP VIA HK'!D11</f>
        <v>43747</v>
      </c>
      <c r="E126" s="119">
        <f>'JP VIA HK'!E11</f>
        <v>43750</v>
      </c>
      <c r="F126" s="120">
        <f t="shared" si="13"/>
        <v>43766</v>
      </c>
      <c r="G126" s="206">
        <f t="shared" si="11"/>
        <v>43758</v>
      </c>
      <c r="H126" s="208">
        <f t="shared" si="12"/>
        <v>43762</v>
      </c>
    </row>
    <row r="127" spans="2:8" s="60" customFormat="1" ht="15.75">
      <c r="B127" s="118" t="str">
        <f>'JP VIA HK'!B12</f>
        <v>PROGRESS C</v>
      </c>
      <c r="C127" s="118" t="str">
        <f>'JP VIA HK'!C12</f>
        <v>1399-041N</v>
      </c>
      <c r="D127" s="119">
        <f>'JP VIA HK'!D12</f>
        <v>43754</v>
      </c>
      <c r="E127" s="119">
        <f>'JP VIA HK'!E12</f>
        <v>43757</v>
      </c>
      <c r="F127" s="120">
        <f t="shared" si="13"/>
        <v>43773</v>
      </c>
      <c r="G127" s="206">
        <f t="shared" si="11"/>
        <v>43765</v>
      </c>
      <c r="H127" s="208">
        <f t="shared" si="12"/>
        <v>43769</v>
      </c>
    </row>
    <row r="128" spans="2:8" s="60" customFormat="1" ht="15.75">
      <c r="B128" s="118" t="str">
        <f>'JP VIA HK'!B13</f>
        <v>ADVANCE</v>
      </c>
      <c r="C128" s="118" t="str">
        <f>'JP VIA HK'!C13</f>
        <v>1400-024N</v>
      </c>
      <c r="D128" s="119">
        <f>'JP VIA HK'!D13</f>
        <v>43761</v>
      </c>
      <c r="E128" s="119">
        <f>'JP VIA HK'!E13</f>
        <v>43764</v>
      </c>
      <c r="F128" s="120">
        <f t="shared" si="13"/>
        <v>43780</v>
      </c>
      <c r="G128" s="206">
        <f t="shared" si="11"/>
        <v>43772</v>
      </c>
      <c r="H128" s="208">
        <f t="shared" si="12"/>
        <v>43776</v>
      </c>
    </row>
    <row r="129" spans="2:8" ht="15.75">
      <c r="B129" s="118" t="str">
        <f>'JP VIA HK'!B14</f>
        <v>SPRINTER</v>
      </c>
      <c r="C129" s="118" t="str">
        <f>'JP VIA HK'!C14</f>
        <v>1401-032N</v>
      </c>
      <c r="D129" s="119">
        <f>'JP VIA HK'!D14</f>
        <v>43768</v>
      </c>
      <c r="E129" s="119">
        <f>'JP VIA HK'!E14</f>
        <v>43771</v>
      </c>
      <c r="F129" s="120">
        <f t="shared" si="13"/>
        <v>43787</v>
      </c>
      <c r="G129" s="206">
        <f t="shared" si="11"/>
        <v>43779</v>
      </c>
      <c r="H129" s="208">
        <f t="shared" si="12"/>
        <v>43783</v>
      </c>
    </row>
    <row r="130" spans="2:8" ht="15.75">
      <c r="B130" s="118" t="str">
        <f>'JP VIA HK'!B15</f>
        <v>PROGRESS C</v>
      </c>
      <c r="C130" s="118" t="str">
        <f>'JP VIA HK'!C15</f>
        <v>1402-042N</v>
      </c>
      <c r="D130" s="119">
        <f>'JP VIA HK'!D15</f>
        <v>43775</v>
      </c>
      <c r="E130" s="119">
        <f>'JP VIA HK'!E15</f>
        <v>43778</v>
      </c>
      <c r="F130" s="120">
        <f t="shared" si="13"/>
        <v>43794</v>
      </c>
      <c r="G130" s="206">
        <f t="shared" si="11"/>
        <v>43786</v>
      </c>
      <c r="H130" s="208">
        <f t="shared" si="12"/>
        <v>43790</v>
      </c>
    </row>
    <row r="131" spans="2:8" ht="15.75">
      <c r="B131" s="118" t="str">
        <f>'JP VIA HK'!B16</f>
        <v>ADVANCE</v>
      </c>
      <c r="C131" s="118" t="str">
        <f>'JP VIA HK'!C16</f>
        <v>1403-025N</v>
      </c>
      <c r="D131" s="119">
        <f>'JP VIA HK'!D16</f>
        <v>43782</v>
      </c>
      <c r="E131" s="119">
        <f>'JP VIA HK'!E16</f>
        <v>43785</v>
      </c>
      <c r="F131" s="120">
        <f t="shared" si="13"/>
        <v>43801</v>
      </c>
      <c r="G131" s="206">
        <f t="shared" si="11"/>
        <v>43793</v>
      </c>
      <c r="H131" s="208">
        <f t="shared" si="12"/>
        <v>43797</v>
      </c>
    </row>
    <row r="132" spans="2:8" ht="15.75">
      <c r="B132" s="118" t="str">
        <f>'JP VIA HK'!B17</f>
        <v>SPRINTER</v>
      </c>
      <c r="C132" s="118" t="str">
        <f>'JP VIA HK'!C17</f>
        <v>1404-033N</v>
      </c>
      <c r="D132" s="119">
        <f>'JP VIA HK'!D17</f>
        <v>43789</v>
      </c>
      <c r="E132" s="119">
        <f>'JP VIA HK'!E17</f>
        <v>43792</v>
      </c>
      <c r="F132" s="120">
        <f t="shared" si="13"/>
        <v>43808</v>
      </c>
      <c r="G132" s="206">
        <f t="shared" si="11"/>
        <v>43800</v>
      </c>
      <c r="H132" s="208">
        <f t="shared" si="12"/>
        <v>43804</v>
      </c>
    </row>
    <row r="133" spans="2:8" ht="15.75">
      <c r="B133" s="118" t="str">
        <f>'JP VIA HK'!B18</f>
        <v>PROGRESS C</v>
      </c>
      <c r="C133" s="118" t="str">
        <f>'JP VIA HK'!C18</f>
        <v>1405-043N</v>
      </c>
      <c r="D133" s="119">
        <f>'JP VIA HK'!D18</f>
        <v>43796</v>
      </c>
      <c r="E133" s="119">
        <f>'JP VIA HK'!E18</f>
        <v>43799</v>
      </c>
      <c r="F133" s="120">
        <f t="shared" si="13"/>
        <v>43815</v>
      </c>
      <c r="G133" s="206">
        <f t="shared" si="11"/>
        <v>43807</v>
      </c>
      <c r="H133" s="208">
        <f t="shared" si="12"/>
        <v>43811</v>
      </c>
    </row>
    <row r="134" spans="2:8" ht="15.75">
      <c r="B134" s="77" t="s">
        <v>88</v>
      </c>
      <c r="C134" s="91"/>
      <c r="D134" s="92"/>
      <c r="E134" s="93"/>
      <c r="F134" s="93"/>
      <c r="G134" s="94"/>
      <c r="H134" s="94"/>
    </row>
    <row r="135" spans="2:8" ht="15.75">
      <c r="B135" s="95" t="s">
        <v>89</v>
      </c>
      <c r="C135" s="80"/>
      <c r="D135" s="80"/>
      <c r="E135" s="80"/>
      <c r="F135" s="80"/>
      <c r="G135" s="80"/>
      <c r="H135" s="80"/>
    </row>
    <row r="136" spans="2:8" ht="15.75">
      <c r="B136" s="303" t="s">
        <v>112</v>
      </c>
      <c r="C136" s="304"/>
      <c r="D136" s="305"/>
      <c r="E136" s="80"/>
      <c r="F136" s="80"/>
      <c r="G136" s="80"/>
      <c r="H136" s="80"/>
    </row>
    <row r="137" spans="2:8" ht="15.75">
      <c r="B137" s="112" t="s">
        <v>90</v>
      </c>
      <c r="C137" s="113" t="s">
        <v>93</v>
      </c>
      <c r="D137" s="113" t="s">
        <v>94</v>
      </c>
      <c r="E137" s="80"/>
      <c r="F137" s="80"/>
      <c r="G137" s="80"/>
      <c r="H137" s="80"/>
    </row>
    <row r="138" spans="2:8" ht="15.75">
      <c r="B138" s="113" t="s">
        <v>95</v>
      </c>
      <c r="C138" s="113" t="s">
        <v>113</v>
      </c>
      <c r="D138" s="113" t="s">
        <v>113</v>
      </c>
      <c r="E138" s="80"/>
      <c r="F138" s="80"/>
      <c r="G138" s="80"/>
      <c r="H138" s="80"/>
    </row>
    <row r="139" spans="2:8" ht="15.75">
      <c r="B139" s="114" t="s">
        <v>98</v>
      </c>
      <c r="C139" s="112" t="s">
        <v>114</v>
      </c>
      <c r="D139" s="112" t="s">
        <v>100</v>
      </c>
      <c r="E139" s="80"/>
      <c r="F139" s="80"/>
      <c r="G139" s="80"/>
      <c r="H139" s="80"/>
    </row>
  </sheetData>
  <mergeCells count="40">
    <mergeCell ref="C23:D23"/>
    <mergeCell ref="C24:D24"/>
    <mergeCell ref="D28:D29"/>
    <mergeCell ref="B111:B112"/>
    <mergeCell ref="B76:F76"/>
    <mergeCell ref="B75:F75"/>
    <mergeCell ref="B70:D70"/>
    <mergeCell ref="B52:C53"/>
    <mergeCell ref="D52:D53"/>
    <mergeCell ref="E52:E53"/>
    <mergeCell ref="F52:F53"/>
    <mergeCell ref="C48:D48"/>
    <mergeCell ref="C46:D46"/>
    <mergeCell ref="F77:F78"/>
    <mergeCell ref="B136:D136"/>
    <mergeCell ref="B77:C78"/>
    <mergeCell ref="D77:D78"/>
    <mergeCell ref="E77:E78"/>
    <mergeCell ref="B118:C119"/>
    <mergeCell ref="E118:E119"/>
    <mergeCell ref="C111:D111"/>
    <mergeCell ref="E111:F111"/>
    <mergeCell ref="B116:G116"/>
    <mergeCell ref="B117:G117"/>
    <mergeCell ref="H52:H53"/>
    <mergeCell ref="G118:G119"/>
    <mergeCell ref="H118:H119"/>
    <mergeCell ref="B3:C5"/>
    <mergeCell ref="D3:D5"/>
    <mergeCell ref="F4:F5"/>
    <mergeCell ref="E3:E5"/>
    <mergeCell ref="B27:H27"/>
    <mergeCell ref="C22:D22"/>
    <mergeCell ref="B26:H26"/>
    <mergeCell ref="B50:F50"/>
    <mergeCell ref="B51:F51"/>
    <mergeCell ref="B28:C29"/>
    <mergeCell ref="C47:D47"/>
    <mergeCell ref="F118:F119"/>
    <mergeCell ref="G52:G53"/>
  </mergeCells>
  <hyperlinks>
    <hyperlink ref="A2" location="COVER!A1" display="BACK TO COVER"/>
  </hyperlinks>
  <pageMargins left="0.7" right="0.7" top="0.75" bottom="0.75" header="0.3" footer="0.3"/>
  <pageSetup paperSize="9" scale="86" fitToWidth="2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zoomScale="80" zoomScaleNormal="80" workbookViewId="0">
      <selection activeCell="C14" sqref="C14"/>
    </sheetView>
  </sheetViews>
  <sheetFormatPr defaultRowHeight="15"/>
  <cols>
    <col min="1" max="1" width="15.140625" style="60" customWidth="1"/>
    <col min="2" max="2" width="20.85546875" customWidth="1"/>
    <col min="3" max="3" width="15.85546875" customWidth="1"/>
    <col min="4" max="4" width="23.85546875" customWidth="1"/>
    <col min="5" max="5" width="14.85546875" customWidth="1"/>
    <col min="6" max="6" width="20.85546875" customWidth="1"/>
    <col min="7" max="7" width="20.85546875" style="60" customWidth="1"/>
    <col min="8" max="9" width="14.85546875" customWidth="1"/>
  </cols>
  <sheetData>
    <row r="1" spans="1:9" ht="15.75">
      <c r="B1" s="326" t="s">
        <v>139</v>
      </c>
      <c r="C1" s="326"/>
      <c r="D1" s="326"/>
      <c r="E1" s="326"/>
      <c r="F1" s="326"/>
      <c r="G1" s="326"/>
      <c r="H1" s="326"/>
      <c r="I1" s="326"/>
    </row>
    <row r="2" spans="1:9" ht="15.75">
      <c r="A2" s="178" t="s">
        <v>208</v>
      </c>
      <c r="B2" s="327" t="s">
        <v>261</v>
      </c>
      <c r="C2" s="327"/>
      <c r="D2" s="327"/>
      <c r="E2" s="327"/>
      <c r="F2" s="327"/>
      <c r="G2" s="327"/>
      <c r="H2" s="327"/>
      <c r="I2" s="327"/>
    </row>
    <row r="3" spans="1:9" ht="15.6" customHeight="1">
      <c r="B3" s="329" t="s">
        <v>80</v>
      </c>
      <c r="C3" s="329"/>
      <c r="D3" s="287" t="s">
        <v>86</v>
      </c>
      <c r="E3" s="287" t="s">
        <v>140</v>
      </c>
      <c r="F3" s="330" t="s">
        <v>141</v>
      </c>
      <c r="G3" s="330"/>
      <c r="H3" s="330"/>
    </row>
    <row r="4" spans="1:9" ht="15" customHeight="1">
      <c r="B4" s="329"/>
      <c r="C4" s="329"/>
      <c r="D4" s="288"/>
      <c r="E4" s="288"/>
      <c r="F4" s="274" t="s">
        <v>207</v>
      </c>
      <c r="G4" s="325" t="s">
        <v>142</v>
      </c>
      <c r="H4" s="274" t="s">
        <v>143</v>
      </c>
    </row>
    <row r="5" spans="1:9" ht="15" customHeight="1">
      <c r="B5" s="329"/>
      <c r="C5" s="329"/>
      <c r="D5" s="289"/>
      <c r="E5" s="289"/>
      <c r="F5" s="274"/>
      <c r="G5" s="325"/>
      <c r="H5" s="274"/>
    </row>
    <row r="6" spans="1:9" ht="21.75" customHeight="1">
      <c r="B6" s="123" t="str">
        <f>MALAYSIA!B6</f>
        <v>LEO PERDANA</v>
      </c>
      <c r="C6" s="123" t="str">
        <f>MALAYSIA!C6</f>
        <v>0211-082S</v>
      </c>
      <c r="D6" s="124">
        <f>MALAYSIA!D6</f>
        <v>43616</v>
      </c>
      <c r="E6" s="125">
        <f>MALAYSIA!E6</f>
        <v>43618</v>
      </c>
      <c r="F6" s="126">
        <f>D6+8</f>
        <v>43624</v>
      </c>
      <c r="G6" s="125">
        <f>D6+12</f>
        <v>43628</v>
      </c>
      <c r="H6" s="125">
        <f>D6+14</f>
        <v>43630</v>
      </c>
    </row>
    <row r="7" spans="1:9" ht="21.75" customHeight="1">
      <c r="B7" s="123" t="str">
        <f>MALAYSIA!B7</f>
        <v>ST ISLAND</v>
      </c>
      <c r="C7" s="123" t="str">
        <f>MALAYSIA!C7</f>
        <v>0212-032S</v>
      </c>
      <c r="D7" s="124">
        <f>MALAYSIA!D7</f>
        <v>43623</v>
      </c>
      <c r="E7" s="125">
        <f>MALAYSIA!E7</f>
        <v>43625</v>
      </c>
      <c r="F7" s="126">
        <f t="shared" ref="F7:F19" si="0">D7+8</f>
        <v>43631</v>
      </c>
      <c r="G7" s="125">
        <f t="shared" ref="G7:G19" si="1">D7+12</f>
        <v>43635</v>
      </c>
      <c r="H7" s="125">
        <f t="shared" ref="H7:H19" si="2">D7+14</f>
        <v>43637</v>
      </c>
    </row>
    <row r="8" spans="1:9" ht="21.75" customHeight="1">
      <c r="B8" s="123" t="str">
        <f>MALAYSIA!B8</f>
        <v>LEO PERDANA</v>
      </c>
      <c r="C8" s="123" t="str">
        <f>MALAYSIA!C8</f>
        <v>0213-083S</v>
      </c>
      <c r="D8" s="124">
        <f>MALAYSIA!D8</f>
        <v>43630</v>
      </c>
      <c r="E8" s="125">
        <f>MALAYSIA!E8</f>
        <v>43632</v>
      </c>
      <c r="F8" s="126">
        <f t="shared" si="0"/>
        <v>43638</v>
      </c>
      <c r="G8" s="125">
        <f t="shared" si="1"/>
        <v>43642</v>
      </c>
      <c r="H8" s="125">
        <f t="shared" si="2"/>
        <v>43644</v>
      </c>
    </row>
    <row r="9" spans="1:9" ht="21.75" customHeight="1">
      <c r="B9" s="123" t="str">
        <f>MALAYSIA!B9</f>
        <v>ST ISLAND</v>
      </c>
      <c r="C9" s="123" t="str">
        <f>MALAYSIA!C9</f>
        <v>0214-033S</v>
      </c>
      <c r="D9" s="124">
        <f>MALAYSIA!D9</f>
        <v>43637</v>
      </c>
      <c r="E9" s="125">
        <f>MALAYSIA!E9</f>
        <v>43639</v>
      </c>
      <c r="F9" s="126">
        <f t="shared" si="0"/>
        <v>43645</v>
      </c>
      <c r="G9" s="125">
        <f t="shared" si="1"/>
        <v>43649</v>
      </c>
      <c r="H9" s="125">
        <f t="shared" si="2"/>
        <v>43651</v>
      </c>
    </row>
    <row r="10" spans="1:9" ht="21.75" customHeight="1">
      <c r="B10" s="123" t="str">
        <f>MALAYSIA!B10</f>
        <v>LEO PERDANA</v>
      </c>
      <c r="C10" s="123" t="str">
        <f>MALAYSIA!C10</f>
        <v>0215-084S</v>
      </c>
      <c r="D10" s="124">
        <f>MALAYSIA!D10</f>
        <v>43644</v>
      </c>
      <c r="E10" s="125">
        <f>MALAYSIA!E10</f>
        <v>43646</v>
      </c>
      <c r="F10" s="126">
        <f t="shared" si="0"/>
        <v>43652</v>
      </c>
      <c r="G10" s="125">
        <f t="shared" si="1"/>
        <v>43656</v>
      </c>
      <c r="H10" s="125">
        <f t="shared" si="2"/>
        <v>43658</v>
      </c>
    </row>
    <row r="11" spans="1:9" ht="21.75" customHeight="1">
      <c r="B11" s="123" t="str">
        <f>MALAYSIA!B11</f>
        <v>ST ISLAND</v>
      </c>
      <c r="C11" s="123" t="str">
        <f>MALAYSIA!C11</f>
        <v>0216-034S</v>
      </c>
      <c r="D11" s="124">
        <f>MALAYSIA!D11</f>
        <v>43651</v>
      </c>
      <c r="E11" s="125">
        <f>MALAYSIA!E11</f>
        <v>43653</v>
      </c>
      <c r="F11" s="126">
        <f t="shared" si="0"/>
        <v>43659</v>
      </c>
      <c r="G11" s="125">
        <f t="shared" si="1"/>
        <v>43663</v>
      </c>
      <c r="H11" s="125">
        <f t="shared" si="2"/>
        <v>43665</v>
      </c>
    </row>
    <row r="12" spans="1:9" ht="21.75" customHeight="1">
      <c r="B12" s="123" t="str">
        <f>MALAYSIA!B12</f>
        <v>LEO PERDANA</v>
      </c>
      <c r="C12" s="123" t="str">
        <f>MALAYSIA!C12</f>
        <v>0217-085S</v>
      </c>
      <c r="D12" s="124">
        <f>MALAYSIA!D12</f>
        <v>43658</v>
      </c>
      <c r="E12" s="125">
        <f>MALAYSIA!E12</f>
        <v>43660</v>
      </c>
      <c r="F12" s="126">
        <f t="shared" si="0"/>
        <v>43666</v>
      </c>
      <c r="G12" s="125">
        <f t="shared" si="1"/>
        <v>43670</v>
      </c>
      <c r="H12" s="125">
        <f t="shared" si="2"/>
        <v>43672</v>
      </c>
    </row>
    <row r="13" spans="1:9" ht="21.75" customHeight="1">
      <c r="B13" s="123" t="str">
        <f>MALAYSIA!B13</f>
        <v>ST ISLAND</v>
      </c>
      <c r="C13" s="123" t="str">
        <f>MALAYSIA!C13</f>
        <v>0218-035S</v>
      </c>
      <c r="D13" s="124">
        <f>MALAYSIA!D13</f>
        <v>43665</v>
      </c>
      <c r="E13" s="125">
        <f>MALAYSIA!E13</f>
        <v>43667</v>
      </c>
      <c r="F13" s="126">
        <f t="shared" si="0"/>
        <v>43673</v>
      </c>
      <c r="G13" s="125">
        <f t="shared" si="1"/>
        <v>43677</v>
      </c>
      <c r="H13" s="125">
        <f t="shared" si="2"/>
        <v>43679</v>
      </c>
    </row>
    <row r="14" spans="1:9" s="60" customFormat="1" ht="21.75" customHeight="1">
      <c r="B14" s="123" t="str">
        <f>MALAYSIA!B14</f>
        <v>LEO PERDANA</v>
      </c>
      <c r="C14" s="123" t="str">
        <f>MALAYSIA!C14</f>
        <v>0219-086S</v>
      </c>
      <c r="D14" s="124">
        <f>MALAYSIA!D14</f>
        <v>43672</v>
      </c>
      <c r="E14" s="125">
        <f>MALAYSIA!E14</f>
        <v>43674</v>
      </c>
      <c r="F14" s="126">
        <f t="shared" si="0"/>
        <v>43680</v>
      </c>
      <c r="G14" s="125">
        <f t="shared" si="1"/>
        <v>43684</v>
      </c>
      <c r="H14" s="125">
        <f t="shared" si="2"/>
        <v>43686</v>
      </c>
    </row>
    <row r="15" spans="1:9" s="60" customFormat="1" ht="21.75" customHeight="1">
      <c r="B15" s="123" t="str">
        <f>MALAYSIA!B15</f>
        <v>ST ISLAND</v>
      </c>
      <c r="C15" s="123" t="str">
        <f>MALAYSIA!C15</f>
        <v>0220-036S</v>
      </c>
      <c r="D15" s="124">
        <f>MALAYSIA!D15</f>
        <v>43679</v>
      </c>
      <c r="E15" s="125">
        <f>MALAYSIA!E15</f>
        <v>43681</v>
      </c>
      <c r="F15" s="126">
        <f t="shared" si="0"/>
        <v>43687</v>
      </c>
      <c r="G15" s="125">
        <f t="shared" si="1"/>
        <v>43691</v>
      </c>
      <c r="H15" s="125">
        <f t="shared" si="2"/>
        <v>43693</v>
      </c>
    </row>
    <row r="16" spans="1:9" s="60" customFormat="1" ht="21.75" customHeight="1">
      <c r="B16" s="123" t="str">
        <f>MALAYSIA!B16</f>
        <v>LEO PERDANA</v>
      </c>
      <c r="C16" s="123" t="str">
        <f>MALAYSIA!C16</f>
        <v>0221-087S</v>
      </c>
      <c r="D16" s="124">
        <f>MALAYSIA!D16</f>
        <v>43686</v>
      </c>
      <c r="E16" s="125">
        <f>MALAYSIA!E16</f>
        <v>43688</v>
      </c>
      <c r="F16" s="126">
        <f t="shared" si="0"/>
        <v>43694</v>
      </c>
      <c r="G16" s="125">
        <f t="shared" si="1"/>
        <v>43698</v>
      </c>
      <c r="H16" s="125">
        <f t="shared" si="2"/>
        <v>43700</v>
      </c>
    </row>
    <row r="17" spans="2:9" s="60" customFormat="1" ht="21.75" customHeight="1">
      <c r="B17" s="123" t="str">
        <f>MALAYSIA!B17</f>
        <v>ST ISLAND</v>
      </c>
      <c r="C17" s="123" t="str">
        <f>MALAYSIA!C17</f>
        <v>0222-037S</v>
      </c>
      <c r="D17" s="124">
        <f>MALAYSIA!D17</f>
        <v>43693</v>
      </c>
      <c r="E17" s="125">
        <f>MALAYSIA!E17</f>
        <v>43695</v>
      </c>
      <c r="F17" s="126">
        <f t="shared" si="0"/>
        <v>43701</v>
      </c>
      <c r="G17" s="125">
        <f t="shared" si="1"/>
        <v>43705</v>
      </c>
      <c r="H17" s="125">
        <f t="shared" si="2"/>
        <v>43707</v>
      </c>
    </row>
    <row r="18" spans="2:9" s="60" customFormat="1" ht="21.75" customHeight="1">
      <c r="B18" s="123" t="str">
        <f>MALAYSIA!B18</f>
        <v>LEO PERDANA</v>
      </c>
      <c r="C18" s="123" t="str">
        <f>MALAYSIA!C18</f>
        <v>0223-088S</v>
      </c>
      <c r="D18" s="124">
        <f>MALAYSIA!D18</f>
        <v>43700</v>
      </c>
      <c r="E18" s="125">
        <f>MALAYSIA!E18</f>
        <v>43702</v>
      </c>
      <c r="F18" s="126">
        <f t="shared" si="0"/>
        <v>43708</v>
      </c>
      <c r="G18" s="125">
        <f t="shared" si="1"/>
        <v>43712</v>
      </c>
      <c r="H18" s="125">
        <f t="shared" si="2"/>
        <v>43714</v>
      </c>
    </row>
    <row r="19" spans="2:9" s="60" customFormat="1" ht="21.75" customHeight="1">
      <c r="B19" s="123" t="str">
        <f>MALAYSIA!B19</f>
        <v>ST ISLAND</v>
      </c>
      <c r="C19" s="123" t="str">
        <f>MALAYSIA!C19</f>
        <v>0224-038S</v>
      </c>
      <c r="D19" s="124">
        <f>MALAYSIA!D19</f>
        <v>43707</v>
      </c>
      <c r="E19" s="125">
        <f>MALAYSIA!E19</f>
        <v>43709</v>
      </c>
      <c r="F19" s="126">
        <f t="shared" si="0"/>
        <v>43715</v>
      </c>
      <c r="G19" s="125">
        <f t="shared" si="1"/>
        <v>43719</v>
      </c>
      <c r="H19" s="125">
        <f t="shared" si="2"/>
        <v>43721</v>
      </c>
    </row>
    <row r="20" spans="2:9" ht="15.75">
      <c r="B20" s="77" t="s">
        <v>88</v>
      </c>
      <c r="C20" s="70"/>
      <c r="D20" s="71"/>
      <c r="E20" s="72"/>
      <c r="F20" s="72"/>
      <c r="G20" s="72"/>
      <c r="H20" s="69"/>
      <c r="I20" s="69"/>
    </row>
    <row r="21" spans="2:9" ht="15.75">
      <c r="B21" s="35" t="s">
        <v>89</v>
      </c>
      <c r="C21" s="127"/>
      <c r="D21" s="128"/>
      <c r="E21" s="128"/>
      <c r="F21" s="128"/>
      <c r="G21" s="128"/>
      <c r="H21" s="129"/>
      <c r="I21" s="130"/>
    </row>
    <row r="22" spans="2:9" ht="15.75">
      <c r="B22" s="109" t="s">
        <v>90</v>
      </c>
      <c r="C22" s="292" t="s">
        <v>253</v>
      </c>
      <c r="D22" s="293"/>
      <c r="E22" s="131"/>
      <c r="F22" s="131"/>
      <c r="G22"/>
    </row>
    <row r="23" spans="2:9" ht="15.75">
      <c r="B23" s="98" t="s">
        <v>240</v>
      </c>
      <c r="C23" s="292" t="s">
        <v>259</v>
      </c>
      <c r="D23" s="293"/>
      <c r="E23" s="131"/>
      <c r="F23" s="131"/>
      <c r="G23"/>
    </row>
    <row r="24" spans="2:9" ht="15.75" customHeight="1">
      <c r="B24" s="98" t="s">
        <v>128</v>
      </c>
      <c r="C24" s="292" t="s">
        <v>260</v>
      </c>
      <c r="D24" s="293"/>
      <c r="E24" s="131"/>
      <c r="F24" s="131"/>
      <c r="G24"/>
    </row>
    <row r="25" spans="2:9" ht="15.6" customHeight="1">
      <c r="B25" s="131"/>
      <c r="C25" s="131"/>
      <c r="D25" s="131"/>
      <c r="E25" s="131"/>
      <c r="F25" s="131"/>
      <c r="G25"/>
    </row>
    <row r="26" spans="2:9" ht="15.75">
      <c r="B26" s="326" t="s">
        <v>139</v>
      </c>
      <c r="C26" s="326"/>
      <c r="D26" s="326"/>
      <c r="E26" s="326"/>
      <c r="F26" s="326"/>
      <c r="G26" s="185"/>
    </row>
    <row r="27" spans="2:9" ht="21" customHeight="1">
      <c r="B27" s="328" t="s">
        <v>144</v>
      </c>
      <c r="C27" s="328"/>
      <c r="D27" s="328"/>
      <c r="E27" s="328"/>
      <c r="F27" s="328"/>
      <c r="G27" s="188"/>
    </row>
    <row r="28" spans="2:9" ht="15.75">
      <c r="B28" s="274" t="s">
        <v>80</v>
      </c>
      <c r="C28" s="274"/>
      <c r="D28" s="48" t="s">
        <v>81</v>
      </c>
      <c r="E28" s="325" t="s">
        <v>124</v>
      </c>
      <c r="F28" s="215" t="s">
        <v>145</v>
      </c>
      <c r="G28" s="189"/>
    </row>
    <row r="29" spans="2:9" ht="15.75">
      <c r="B29" s="274"/>
      <c r="C29" s="274"/>
      <c r="D29" s="48" t="s">
        <v>86</v>
      </c>
      <c r="E29" s="325"/>
      <c r="F29" s="211" t="s">
        <v>263</v>
      </c>
      <c r="G29" s="190"/>
    </row>
    <row r="30" spans="2:9" ht="15.75">
      <c r="B30" s="49" t="str">
        <f>MALAYSIA!B30</f>
        <v>LEO PERDANA</v>
      </c>
      <c r="C30" s="49" t="str">
        <f>MALAYSIA!C30</f>
        <v>0211-082S</v>
      </c>
      <c r="D30" s="52">
        <f>MALAYSIA!D30</f>
        <v>43616</v>
      </c>
      <c r="E30" s="52">
        <f>MALAYSIA!E30</f>
        <v>43622</v>
      </c>
      <c r="F30" s="47">
        <f>D30+11</f>
        <v>43627</v>
      </c>
      <c r="G30" s="71"/>
    </row>
    <row r="31" spans="2:9" ht="15.75">
      <c r="B31" s="49" t="str">
        <f>MALAYSIA!B31</f>
        <v>ST ISLAND</v>
      </c>
      <c r="C31" s="49" t="str">
        <f>MALAYSIA!C31</f>
        <v>0212-032S</v>
      </c>
      <c r="D31" s="52">
        <f>MALAYSIA!D31</f>
        <v>43623</v>
      </c>
      <c r="E31" s="52">
        <f>MALAYSIA!E31</f>
        <v>43629</v>
      </c>
      <c r="F31" s="47">
        <f t="shared" ref="F31:F43" si="3">D31+11</f>
        <v>43634</v>
      </c>
      <c r="G31" s="71"/>
    </row>
    <row r="32" spans="2:9" ht="15.75">
      <c r="B32" s="49" t="str">
        <f>MALAYSIA!B32</f>
        <v>LEO PERDANA</v>
      </c>
      <c r="C32" s="49" t="str">
        <f>MALAYSIA!C32</f>
        <v>0213-083S</v>
      </c>
      <c r="D32" s="52">
        <f>MALAYSIA!D32</f>
        <v>43630</v>
      </c>
      <c r="E32" s="52">
        <f>MALAYSIA!E32</f>
        <v>43636</v>
      </c>
      <c r="F32" s="47">
        <f t="shared" si="3"/>
        <v>43641</v>
      </c>
      <c r="G32" s="71"/>
    </row>
    <row r="33" spans="2:7" ht="15.75">
      <c r="B33" s="49" t="str">
        <f>MALAYSIA!B33</f>
        <v>ST ISLAND</v>
      </c>
      <c r="C33" s="49" t="str">
        <f>MALAYSIA!C33</f>
        <v>0214-033S</v>
      </c>
      <c r="D33" s="52">
        <f>MALAYSIA!D33</f>
        <v>43637</v>
      </c>
      <c r="E33" s="52">
        <f>MALAYSIA!E33</f>
        <v>43643</v>
      </c>
      <c r="F33" s="47">
        <f t="shared" si="3"/>
        <v>43648</v>
      </c>
      <c r="G33" s="71"/>
    </row>
    <row r="34" spans="2:7" ht="15.75">
      <c r="B34" s="49" t="str">
        <f>MALAYSIA!B34</f>
        <v>LEO PERDANA</v>
      </c>
      <c r="C34" s="49" t="str">
        <f>MALAYSIA!C34</f>
        <v>0215-084S</v>
      </c>
      <c r="D34" s="52">
        <f>MALAYSIA!D34</f>
        <v>43644</v>
      </c>
      <c r="E34" s="52">
        <f>MALAYSIA!E34</f>
        <v>43650</v>
      </c>
      <c r="F34" s="47">
        <f t="shared" si="3"/>
        <v>43655</v>
      </c>
      <c r="G34" s="71"/>
    </row>
    <row r="35" spans="2:7" ht="15.75">
      <c r="B35" s="49" t="str">
        <f>MALAYSIA!B35</f>
        <v>ST ISLAND</v>
      </c>
      <c r="C35" s="49" t="str">
        <f>MALAYSIA!C35</f>
        <v>0216-034S</v>
      </c>
      <c r="D35" s="52">
        <f>MALAYSIA!D35</f>
        <v>43651</v>
      </c>
      <c r="E35" s="52">
        <f>MALAYSIA!E35</f>
        <v>43657</v>
      </c>
      <c r="F35" s="47">
        <f t="shared" si="3"/>
        <v>43662</v>
      </c>
      <c r="G35" s="71"/>
    </row>
    <row r="36" spans="2:7" ht="15.75">
      <c r="B36" s="49" t="str">
        <f>MALAYSIA!B36</f>
        <v>LEO PERDANA</v>
      </c>
      <c r="C36" s="49" t="str">
        <f>MALAYSIA!C36</f>
        <v>0217-085S</v>
      </c>
      <c r="D36" s="52">
        <f>MALAYSIA!D36</f>
        <v>43658</v>
      </c>
      <c r="E36" s="52">
        <f>MALAYSIA!E36</f>
        <v>43664</v>
      </c>
      <c r="F36" s="47">
        <f t="shared" si="3"/>
        <v>43669</v>
      </c>
      <c r="G36" s="71"/>
    </row>
    <row r="37" spans="2:7" ht="15.75">
      <c r="B37" s="49" t="str">
        <f>MALAYSIA!B37</f>
        <v>ST ISLAND</v>
      </c>
      <c r="C37" s="49" t="str">
        <f>MALAYSIA!C37</f>
        <v>0218-035S</v>
      </c>
      <c r="D37" s="52">
        <f>MALAYSIA!D37</f>
        <v>43665</v>
      </c>
      <c r="E37" s="52">
        <f>MALAYSIA!E37</f>
        <v>43671</v>
      </c>
      <c r="F37" s="47">
        <f t="shared" si="3"/>
        <v>43676</v>
      </c>
      <c r="G37" s="71"/>
    </row>
    <row r="38" spans="2:7" s="60" customFormat="1" ht="15.6" customHeight="1">
      <c r="B38" s="49" t="str">
        <f>MALAYSIA!B38</f>
        <v>LEO PERDANA</v>
      </c>
      <c r="C38" s="49" t="str">
        <f>MALAYSIA!C38</f>
        <v>0219-086S</v>
      </c>
      <c r="D38" s="52">
        <f>MALAYSIA!D38</f>
        <v>43672</v>
      </c>
      <c r="E38" s="52">
        <f>MALAYSIA!E38</f>
        <v>43678</v>
      </c>
      <c r="F38" s="47">
        <f t="shared" si="3"/>
        <v>43683</v>
      </c>
      <c r="G38" s="71"/>
    </row>
    <row r="39" spans="2:7" s="60" customFormat="1" ht="15.6" customHeight="1">
      <c r="B39" s="49" t="str">
        <f>MALAYSIA!B39</f>
        <v>ST ISLAND</v>
      </c>
      <c r="C39" s="49" t="str">
        <f>MALAYSIA!C39</f>
        <v>0220-036S</v>
      </c>
      <c r="D39" s="52">
        <f>MALAYSIA!D39</f>
        <v>43679</v>
      </c>
      <c r="E39" s="52">
        <f>MALAYSIA!E39</f>
        <v>43685</v>
      </c>
      <c r="F39" s="47">
        <f t="shared" si="3"/>
        <v>43690</v>
      </c>
      <c r="G39" s="71"/>
    </row>
    <row r="40" spans="2:7" s="60" customFormat="1" ht="15.6" customHeight="1">
      <c r="B40" s="49" t="str">
        <f>MALAYSIA!B40</f>
        <v>LEO PERDANA</v>
      </c>
      <c r="C40" s="49" t="str">
        <f>MALAYSIA!C40</f>
        <v>0221-087S</v>
      </c>
      <c r="D40" s="52">
        <f>MALAYSIA!D40</f>
        <v>43686</v>
      </c>
      <c r="E40" s="52">
        <f>MALAYSIA!E40</f>
        <v>43692</v>
      </c>
      <c r="F40" s="47">
        <f t="shared" si="3"/>
        <v>43697</v>
      </c>
      <c r="G40" s="71"/>
    </row>
    <row r="41" spans="2:7" s="60" customFormat="1" ht="15.6" customHeight="1">
      <c r="B41" s="49" t="str">
        <f>MALAYSIA!B41</f>
        <v>ST ISLAND</v>
      </c>
      <c r="C41" s="49" t="str">
        <f>MALAYSIA!C41</f>
        <v>0222-037S</v>
      </c>
      <c r="D41" s="52">
        <f>MALAYSIA!D41</f>
        <v>43693</v>
      </c>
      <c r="E41" s="52">
        <f>MALAYSIA!E41</f>
        <v>43699</v>
      </c>
      <c r="F41" s="47">
        <f t="shared" si="3"/>
        <v>43704</v>
      </c>
      <c r="G41" s="71"/>
    </row>
    <row r="42" spans="2:7" s="60" customFormat="1" ht="15.6" customHeight="1">
      <c r="B42" s="49" t="str">
        <f>MALAYSIA!B42</f>
        <v>LEO PERDANA</v>
      </c>
      <c r="C42" s="49" t="str">
        <f>MALAYSIA!C42</f>
        <v>0223-088S</v>
      </c>
      <c r="D42" s="52">
        <f>MALAYSIA!D42</f>
        <v>43700</v>
      </c>
      <c r="E42" s="52">
        <f>MALAYSIA!E42</f>
        <v>43706</v>
      </c>
      <c r="F42" s="47">
        <f t="shared" si="3"/>
        <v>43711</v>
      </c>
      <c r="G42" s="71"/>
    </row>
    <row r="43" spans="2:7" s="60" customFormat="1" ht="15.6" customHeight="1">
      <c r="B43" s="49" t="str">
        <f>MALAYSIA!B43</f>
        <v>ST ISLAND</v>
      </c>
      <c r="C43" s="49" t="str">
        <f>MALAYSIA!C43</f>
        <v>0224-038S</v>
      </c>
      <c r="D43" s="52">
        <f>MALAYSIA!D43</f>
        <v>43707</v>
      </c>
      <c r="E43" s="52">
        <f>MALAYSIA!E43</f>
        <v>43713</v>
      </c>
      <c r="F43" s="47">
        <f t="shared" si="3"/>
        <v>43718</v>
      </c>
      <c r="G43" s="71"/>
    </row>
    <row r="44" spans="2:7" ht="15.75">
      <c r="B44" s="77" t="s">
        <v>88</v>
      </c>
      <c r="C44" s="70"/>
      <c r="D44" s="71"/>
      <c r="E44" s="72"/>
      <c r="F44" s="72"/>
      <c r="G44" s="72"/>
    </row>
    <row r="45" spans="2:7" ht="15.75">
      <c r="B45" s="35" t="s">
        <v>89</v>
      </c>
      <c r="C45" s="61"/>
      <c r="D45" s="61"/>
      <c r="E45" s="61"/>
      <c r="F45" s="61"/>
      <c r="G45" s="61"/>
    </row>
    <row r="46" spans="2:7" ht="15.75" customHeight="1">
      <c r="B46" s="109" t="s">
        <v>90</v>
      </c>
      <c r="C46" s="292" t="s">
        <v>253</v>
      </c>
      <c r="D46" s="293"/>
      <c r="E46" s="132"/>
      <c r="F46" s="132"/>
      <c r="G46" s="132"/>
    </row>
    <row r="47" spans="2:7" ht="15.75" customHeight="1">
      <c r="B47" s="98" t="s">
        <v>240</v>
      </c>
      <c r="C47" s="292" t="s">
        <v>259</v>
      </c>
      <c r="D47" s="293"/>
      <c r="E47" s="132"/>
      <c r="F47" s="132"/>
      <c r="G47" s="132"/>
    </row>
    <row r="48" spans="2:7" ht="15.75">
      <c r="B48" s="98" t="s">
        <v>128</v>
      </c>
      <c r="C48" s="292" t="s">
        <v>260</v>
      </c>
      <c r="D48" s="293"/>
      <c r="E48" s="132"/>
      <c r="F48" s="132"/>
      <c r="G48" s="132"/>
    </row>
  </sheetData>
  <mergeCells count="19">
    <mergeCell ref="B1:I1"/>
    <mergeCell ref="B2:I2"/>
    <mergeCell ref="B27:F27"/>
    <mergeCell ref="B26:F26"/>
    <mergeCell ref="C22:D22"/>
    <mergeCell ref="B3:C5"/>
    <mergeCell ref="D3:D5"/>
    <mergeCell ref="E3:E5"/>
    <mergeCell ref="G4:G5"/>
    <mergeCell ref="H4:H5"/>
    <mergeCell ref="F3:H3"/>
    <mergeCell ref="F4:F5"/>
    <mergeCell ref="C23:D23"/>
    <mergeCell ref="C24:D24"/>
    <mergeCell ref="C48:D48"/>
    <mergeCell ref="B28:C29"/>
    <mergeCell ref="E28:E29"/>
    <mergeCell ref="C46:D46"/>
    <mergeCell ref="C47:D47"/>
  </mergeCells>
  <hyperlinks>
    <hyperlink ref="A2" location="COVER!A1" display="BACK TO COVER"/>
  </hyperlinks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0"/>
  <sheetViews>
    <sheetView topLeftCell="A40" zoomScaleNormal="100" workbookViewId="0">
      <selection activeCell="A34" sqref="A34:XFD34"/>
    </sheetView>
  </sheetViews>
  <sheetFormatPr defaultRowHeight="15"/>
  <cols>
    <col min="1" max="1" width="15.42578125" style="60" customWidth="1"/>
    <col min="2" max="2" width="27.140625" customWidth="1"/>
    <col min="3" max="3" width="11.5703125" bestFit="1" customWidth="1"/>
    <col min="4" max="4" width="15.85546875" customWidth="1"/>
    <col min="5" max="5" width="15.42578125" customWidth="1"/>
    <col min="6" max="6" width="11.85546875" customWidth="1"/>
    <col min="7" max="7" width="16.5703125" style="194" customWidth="1"/>
    <col min="8" max="8" width="20.140625" bestFit="1" customWidth="1"/>
    <col min="9" max="9" width="11.85546875" bestFit="1" customWidth="1"/>
    <col min="10" max="10" width="12" bestFit="1" customWidth="1"/>
    <col min="11" max="11" width="19.5703125" bestFit="1" customWidth="1"/>
    <col min="12" max="12" width="12" bestFit="1" customWidth="1"/>
    <col min="13" max="13" width="13.42578125" bestFit="1" customWidth="1"/>
    <col min="14" max="14" width="11.5703125" customWidth="1"/>
  </cols>
  <sheetData>
    <row r="1" spans="1:14" ht="15.75">
      <c r="B1" s="133" t="s">
        <v>210</v>
      </c>
      <c r="C1" s="133"/>
      <c r="D1" s="133"/>
      <c r="E1" s="133"/>
      <c r="F1" s="133"/>
      <c r="G1" s="195"/>
      <c r="H1" s="133"/>
      <c r="I1" s="134"/>
      <c r="J1" s="133"/>
      <c r="K1" s="133"/>
      <c r="L1" s="133"/>
      <c r="M1" s="132"/>
      <c r="N1" s="132"/>
    </row>
    <row r="2" spans="1:14" ht="15.75">
      <c r="A2" s="178" t="s">
        <v>208</v>
      </c>
      <c r="B2" s="149" t="s">
        <v>209</v>
      </c>
      <c r="C2" s="149"/>
      <c r="D2" s="149"/>
      <c r="E2" s="149"/>
      <c r="F2" s="149"/>
      <c r="G2" s="196"/>
      <c r="H2" s="135"/>
      <c r="I2" s="136"/>
      <c r="J2" s="135"/>
      <c r="K2" s="135"/>
      <c r="L2" s="135"/>
      <c r="M2" s="132"/>
      <c r="N2" s="132"/>
    </row>
    <row r="3" spans="1:14" ht="15" customHeight="1">
      <c r="B3" s="266" t="s">
        <v>80</v>
      </c>
      <c r="C3" s="267"/>
      <c r="D3" s="64" t="s">
        <v>81</v>
      </c>
      <c r="E3" s="270" t="s">
        <v>104</v>
      </c>
      <c r="F3" s="262" t="s">
        <v>105</v>
      </c>
      <c r="G3" s="339" t="s">
        <v>146</v>
      </c>
      <c r="H3" s="337" t="s">
        <v>147</v>
      </c>
      <c r="I3" s="337" t="s">
        <v>148</v>
      </c>
      <c r="J3" s="341" t="s">
        <v>149</v>
      </c>
      <c r="K3" s="337" t="s">
        <v>150</v>
      </c>
      <c r="L3" s="337" t="s">
        <v>151</v>
      </c>
      <c r="M3" s="336" t="s">
        <v>153</v>
      </c>
      <c r="N3" s="336" t="s">
        <v>154</v>
      </c>
    </row>
    <row r="4" spans="1:14" ht="134.25" customHeight="1">
      <c r="B4" s="268"/>
      <c r="C4" s="269"/>
      <c r="D4" s="64" t="s">
        <v>155</v>
      </c>
      <c r="E4" s="276"/>
      <c r="F4" s="263"/>
      <c r="G4" s="340"/>
      <c r="H4" s="338"/>
      <c r="I4" s="338"/>
      <c r="J4" s="342"/>
      <c r="K4" s="338"/>
      <c r="L4" s="338"/>
      <c r="M4" s="336"/>
      <c r="N4" s="336"/>
    </row>
    <row r="5" spans="1:14" ht="15.75">
      <c r="B5" s="74" t="str">
        <f>'JP VIA HK'!B5</f>
        <v>SPRINTER</v>
      </c>
      <c r="C5" s="74" t="str">
        <f>'JP VIA HK'!C5</f>
        <v>1392-029N</v>
      </c>
      <c r="D5" s="44">
        <f>'JP VIA HK'!D5</f>
        <v>43705</v>
      </c>
      <c r="E5" s="44">
        <f>'JP VIA HK'!E5</f>
        <v>43708</v>
      </c>
      <c r="F5" s="44">
        <f>MALAYSIA!E54</f>
        <v>43708</v>
      </c>
      <c r="G5" s="44">
        <f>E5+4</f>
        <v>43712</v>
      </c>
      <c r="H5" s="44">
        <f>G5+4</f>
        <v>43716</v>
      </c>
      <c r="I5" s="44">
        <f>E5+6</f>
        <v>43714</v>
      </c>
      <c r="J5" s="44">
        <f>E5+11</f>
        <v>43719</v>
      </c>
      <c r="K5" s="44">
        <f>G5+0</f>
        <v>43712</v>
      </c>
      <c r="L5" s="73">
        <f>K5+1</f>
        <v>43713</v>
      </c>
      <c r="M5" s="73">
        <f>L5+3</f>
        <v>43716</v>
      </c>
      <c r="N5" s="73">
        <f t="shared" ref="N5:N9" si="0">K5</f>
        <v>43712</v>
      </c>
    </row>
    <row r="6" spans="1:14" ht="15.75">
      <c r="B6" s="74" t="str">
        <f>'JP VIA HK'!B6</f>
        <v>PROGRESS C</v>
      </c>
      <c r="C6" s="74" t="str">
        <f>'JP VIA HK'!C6</f>
        <v>1393-039N</v>
      </c>
      <c r="D6" s="44">
        <f>'JP VIA HK'!D6</f>
        <v>43712</v>
      </c>
      <c r="E6" s="44">
        <f>'JP VIA HK'!E6</f>
        <v>43715</v>
      </c>
      <c r="F6" s="44">
        <f>MALAYSIA!E55</f>
        <v>43715</v>
      </c>
      <c r="G6" s="44">
        <f t="shared" ref="G6:G9" si="1">E6+4</f>
        <v>43719</v>
      </c>
      <c r="H6" s="44">
        <f>G6+4</f>
        <v>43723</v>
      </c>
      <c r="I6" s="44">
        <f t="shared" ref="I6:I18" si="2">E6+6</f>
        <v>43721</v>
      </c>
      <c r="J6" s="44">
        <f t="shared" ref="J6:J18" si="3">E6+11</f>
        <v>43726</v>
      </c>
      <c r="K6" s="44">
        <f>G6+0</f>
        <v>43719</v>
      </c>
      <c r="L6" s="73">
        <f t="shared" ref="L6:L18" si="4">K6+1</f>
        <v>43720</v>
      </c>
      <c r="M6" s="73">
        <f t="shared" ref="M6:M18" si="5">L6+3</f>
        <v>43723</v>
      </c>
      <c r="N6" s="73">
        <f t="shared" si="0"/>
        <v>43719</v>
      </c>
    </row>
    <row r="7" spans="1:14" ht="15.75">
      <c r="B7" s="74" t="str">
        <f>'JP VIA HK'!B7</f>
        <v>ADVANCE</v>
      </c>
      <c r="C7" s="74" t="str">
        <f>'JP VIA HK'!C7</f>
        <v>1394-022N</v>
      </c>
      <c r="D7" s="44">
        <f>'JP VIA HK'!D7</f>
        <v>43719</v>
      </c>
      <c r="E7" s="44">
        <f>'JP VIA HK'!E7</f>
        <v>43722</v>
      </c>
      <c r="F7" s="44">
        <f>MALAYSIA!E56</f>
        <v>43722</v>
      </c>
      <c r="G7" s="44">
        <f t="shared" si="1"/>
        <v>43726</v>
      </c>
      <c r="H7" s="44">
        <f>G7+4</f>
        <v>43730</v>
      </c>
      <c r="I7" s="44">
        <f t="shared" si="2"/>
        <v>43728</v>
      </c>
      <c r="J7" s="44">
        <f t="shared" si="3"/>
        <v>43733</v>
      </c>
      <c r="K7" s="44">
        <f>G7+0</f>
        <v>43726</v>
      </c>
      <c r="L7" s="73">
        <f t="shared" si="4"/>
        <v>43727</v>
      </c>
      <c r="M7" s="73">
        <f t="shared" si="5"/>
        <v>43730</v>
      </c>
      <c r="N7" s="73">
        <f t="shared" si="0"/>
        <v>43726</v>
      </c>
    </row>
    <row r="8" spans="1:14" ht="15.75">
      <c r="B8" s="74" t="str">
        <f>'JP VIA HK'!B8</f>
        <v>SPRINTER</v>
      </c>
      <c r="C8" s="74" t="str">
        <f>'JP VIA HK'!C8</f>
        <v>1395-030N</v>
      </c>
      <c r="D8" s="44">
        <f>'JP VIA HK'!D8</f>
        <v>43726</v>
      </c>
      <c r="E8" s="44">
        <f>'JP VIA HK'!E8</f>
        <v>43729</v>
      </c>
      <c r="F8" s="44">
        <f>MALAYSIA!E57</f>
        <v>43729</v>
      </c>
      <c r="G8" s="44">
        <f t="shared" si="1"/>
        <v>43733</v>
      </c>
      <c r="H8" s="44">
        <f t="shared" ref="H8:H18" si="6">G8+4</f>
        <v>43737</v>
      </c>
      <c r="I8" s="44">
        <f t="shared" si="2"/>
        <v>43735</v>
      </c>
      <c r="J8" s="44">
        <f t="shared" si="3"/>
        <v>43740</v>
      </c>
      <c r="K8" s="44">
        <f t="shared" ref="K8:K9" si="7">G8+0</f>
        <v>43733</v>
      </c>
      <c r="L8" s="73">
        <f t="shared" si="4"/>
        <v>43734</v>
      </c>
      <c r="M8" s="73">
        <f t="shared" si="5"/>
        <v>43737</v>
      </c>
      <c r="N8" s="73">
        <f t="shared" si="0"/>
        <v>43733</v>
      </c>
    </row>
    <row r="9" spans="1:14" ht="15.75">
      <c r="B9" s="74" t="str">
        <f>'JP VIA HK'!B9</f>
        <v>PROGRESS C</v>
      </c>
      <c r="C9" s="74" t="str">
        <f>'JP VIA HK'!C9</f>
        <v>1396-040N</v>
      </c>
      <c r="D9" s="44">
        <f>'JP VIA HK'!D9</f>
        <v>43733</v>
      </c>
      <c r="E9" s="44">
        <f>'JP VIA HK'!E9</f>
        <v>43736</v>
      </c>
      <c r="F9" s="44">
        <f>MALAYSIA!E58</f>
        <v>43736</v>
      </c>
      <c r="G9" s="44">
        <f t="shared" si="1"/>
        <v>43740</v>
      </c>
      <c r="H9" s="44">
        <f t="shared" si="6"/>
        <v>43744</v>
      </c>
      <c r="I9" s="44">
        <f t="shared" si="2"/>
        <v>43742</v>
      </c>
      <c r="J9" s="44">
        <f t="shared" si="3"/>
        <v>43747</v>
      </c>
      <c r="K9" s="44">
        <f t="shared" si="7"/>
        <v>43740</v>
      </c>
      <c r="L9" s="73">
        <f t="shared" si="4"/>
        <v>43741</v>
      </c>
      <c r="M9" s="73">
        <f t="shared" si="5"/>
        <v>43744</v>
      </c>
      <c r="N9" s="73">
        <f t="shared" si="0"/>
        <v>43740</v>
      </c>
    </row>
    <row r="10" spans="1:14" s="60" customFormat="1" ht="15.75">
      <c r="B10" s="74" t="str">
        <f>'JP VIA HK'!B10</f>
        <v>ADVANCE</v>
      </c>
      <c r="C10" s="74" t="str">
        <f>'JP VIA HK'!C10</f>
        <v>1397-023N</v>
      </c>
      <c r="D10" s="44">
        <f>'JP VIA HK'!D10</f>
        <v>43740</v>
      </c>
      <c r="E10" s="44">
        <f>'JP VIA HK'!E10</f>
        <v>43743</v>
      </c>
      <c r="F10" s="44">
        <f>MALAYSIA!E59</f>
        <v>43743</v>
      </c>
      <c r="G10" s="44">
        <f t="shared" ref="G10:G18" si="8">E10+4</f>
        <v>43747</v>
      </c>
      <c r="H10" s="44">
        <f t="shared" si="6"/>
        <v>43751</v>
      </c>
      <c r="I10" s="44">
        <f t="shared" si="2"/>
        <v>43749</v>
      </c>
      <c r="J10" s="44">
        <f t="shared" si="3"/>
        <v>43754</v>
      </c>
      <c r="K10" s="44">
        <f t="shared" ref="K10:K18" si="9">G10+0</f>
        <v>43747</v>
      </c>
      <c r="L10" s="73">
        <f t="shared" si="4"/>
        <v>43748</v>
      </c>
      <c r="M10" s="73">
        <f t="shared" si="5"/>
        <v>43751</v>
      </c>
      <c r="N10" s="73">
        <f t="shared" ref="N10:N18" si="10">K10</f>
        <v>43747</v>
      </c>
    </row>
    <row r="11" spans="1:14" s="60" customFormat="1" ht="15.75">
      <c r="B11" s="74" t="str">
        <f>'JP VIA HK'!B11</f>
        <v>SPRINTER</v>
      </c>
      <c r="C11" s="74" t="str">
        <f>'JP VIA HK'!C11</f>
        <v>1398-031N</v>
      </c>
      <c r="D11" s="44">
        <f>'JP VIA HK'!D11</f>
        <v>43747</v>
      </c>
      <c r="E11" s="44">
        <f>'JP VIA HK'!E11</f>
        <v>43750</v>
      </c>
      <c r="F11" s="44">
        <f>MALAYSIA!E60</f>
        <v>43750</v>
      </c>
      <c r="G11" s="44">
        <f t="shared" si="8"/>
        <v>43754</v>
      </c>
      <c r="H11" s="44">
        <f t="shared" si="6"/>
        <v>43758</v>
      </c>
      <c r="I11" s="44">
        <f t="shared" si="2"/>
        <v>43756</v>
      </c>
      <c r="J11" s="44">
        <f t="shared" si="3"/>
        <v>43761</v>
      </c>
      <c r="K11" s="44">
        <f t="shared" si="9"/>
        <v>43754</v>
      </c>
      <c r="L11" s="73">
        <f t="shared" si="4"/>
        <v>43755</v>
      </c>
      <c r="M11" s="73">
        <f t="shared" si="5"/>
        <v>43758</v>
      </c>
      <c r="N11" s="73">
        <f t="shared" si="10"/>
        <v>43754</v>
      </c>
    </row>
    <row r="12" spans="1:14" s="60" customFormat="1" ht="15.75">
      <c r="B12" s="74" t="str">
        <f>'JP VIA HK'!B12</f>
        <v>PROGRESS C</v>
      </c>
      <c r="C12" s="74" t="str">
        <f>'JP VIA HK'!C12</f>
        <v>1399-041N</v>
      </c>
      <c r="D12" s="44">
        <f>'JP VIA HK'!D12</f>
        <v>43754</v>
      </c>
      <c r="E12" s="44">
        <f>'JP VIA HK'!E12</f>
        <v>43757</v>
      </c>
      <c r="F12" s="44">
        <f>MALAYSIA!E61</f>
        <v>43757</v>
      </c>
      <c r="G12" s="44">
        <f t="shared" si="8"/>
        <v>43761</v>
      </c>
      <c r="H12" s="44">
        <f t="shared" si="6"/>
        <v>43765</v>
      </c>
      <c r="I12" s="44">
        <f t="shared" si="2"/>
        <v>43763</v>
      </c>
      <c r="J12" s="44">
        <f t="shared" si="3"/>
        <v>43768</v>
      </c>
      <c r="K12" s="44">
        <f t="shared" si="9"/>
        <v>43761</v>
      </c>
      <c r="L12" s="73">
        <f t="shared" si="4"/>
        <v>43762</v>
      </c>
      <c r="M12" s="73">
        <f t="shared" si="5"/>
        <v>43765</v>
      </c>
      <c r="N12" s="73">
        <f t="shared" si="10"/>
        <v>43761</v>
      </c>
    </row>
    <row r="13" spans="1:14" s="60" customFormat="1" ht="15.75">
      <c r="B13" s="74" t="str">
        <f>'JP VIA HK'!B13</f>
        <v>ADVANCE</v>
      </c>
      <c r="C13" s="74" t="str">
        <f>'JP VIA HK'!C13</f>
        <v>1400-024N</v>
      </c>
      <c r="D13" s="44">
        <f>'JP VIA HK'!D13</f>
        <v>43761</v>
      </c>
      <c r="E13" s="44">
        <f>'JP VIA HK'!E13</f>
        <v>43764</v>
      </c>
      <c r="F13" s="44">
        <f>MALAYSIA!E62</f>
        <v>43764</v>
      </c>
      <c r="G13" s="44">
        <f t="shared" si="8"/>
        <v>43768</v>
      </c>
      <c r="H13" s="44">
        <f t="shared" si="6"/>
        <v>43772</v>
      </c>
      <c r="I13" s="44">
        <f t="shared" si="2"/>
        <v>43770</v>
      </c>
      <c r="J13" s="44">
        <f t="shared" si="3"/>
        <v>43775</v>
      </c>
      <c r="K13" s="44">
        <f t="shared" si="9"/>
        <v>43768</v>
      </c>
      <c r="L13" s="73">
        <f t="shared" si="4"/>
        <v>43769</v>
      </c>
      <c r="M13" s="73">
        <f t="shared" si="5"/>
        <v>43772</v>
      </c>
      <c r="N13" s="73">
        <f t="shared" si="10"/>
        <v>43768</v>
      </c>
    </row>
    <row r="14" spans="1:14" s="60" customFormat="1" ht="15.75">
      <c r="B14" s="74" t="str">
        <f>'JP VIA HK'!B14</f>
        <v>SPRINTER</v>
      </c>
      <c r="C14" s="74" t="str">
        <f>'JP VIA HK'!C14</f>
        <v>1401-032N</v>
      </c>
      <c r="D14" s="44">
        <f>'JP VIA HK'!D14</f>
        <v>43768</v>
      </c>
      <c r="E14" s="44">
        <f>'JP VIA HK'!E14</f>
        <v>43771</v>
      </c>
      <c r="F14" s="44">
        <f>MALAYSIA!E63</f>
        <v>43771</v>
      </c>
      <c r="G14" s="44">
        <f t="shared" si="8"/>
        <v>43775</v>
      </c>
      <c r="H14" s="44">
        <f t="shared" si="6"/>
        <v>43779</v>
      </c>
      <c r="I14" s="44">
        <f t="shared" si="2"/>
        <v>43777</v>
      </c>
      <c r="J14" s="44">
        <f t="shared" si="3"/>
        <v>43782</v>
      </c>
      <c r="K14" s="44">
        <f t="shared" si="9"/>
        <v>43775</v>
      </c>
      <c r="L14" s="73">
        <f t="shared" si="4"/>
        <v>43776</v>
      </c>
      <c r="M14" s="73">
        <f t="shared" si="5"/>
        <v>43779</v>
      </c>
      <c r="N14" s="73">
        <f t="shared" si="10"/>
        <v>43775</v>
      </c>
    </row>
    <row r="15" spans="1:14" ht="15.75">
      <c r="B15" s="74" t="str">
        <f>'JP VIA HK'!B15</f>
        <v>PROGRESS C</v>
      </c>
      <c r="C15" s="74" t="str">
        <f>'JP VIA HK'!C15</f>
        <v>1402-042N</v>
      </c>
      <c r="D15" s="44">
        <f>'JP VIA HK'!D15</f>
        <v>43775</v>
      </c>
      <c r="E15" s="44">
        <f>'JP VIA HK'!E15</f>
        <v>43778</v>
      </c>
      <c r="F15" s="44">
        <f>MALAYSIA!E64</f>
        <v>43778</v>
      </c>
      <c r="G15" s="44">
        <f t="shared" si="8"/>
        <v>43782</v>
      </c>
      <c r="H15" s="44">
        <f t="shared" si="6"/>
        <v>43786</v>
      </c>
      <c r="I15" s="44">
        <f t="shared" si="2"/>
        <v>43784</v>
      </c>
      <c r="J15" s="44">
        <f t="shared" si="3"/>
        <v>43789</v>
      </c>
      <c r="K15" s="44">
        <f t="shared" si="9"/>
        <v>43782</v>
      </c>
      <c r="L15" s="73">
        <f t="shared" si="4"/>
        <v>43783</v>
      </c>
      <c r="M15" s="73">
        <f t="shared" si="5"/>
        <v>43786</v>
      </c>
      <c r="N15" s="73">
        <f t="shared" si="10"/>
        <v>43782</v>
      </c>
    </row>
    <row r="16" spans="1:14" ht="15.75">
      <c r="B16" s="74" t="str">
        <f>'JP VIA HK'!B16</f>
        <v>ADVANCE</v>
      </c>
      <c r="C16" s="74" t="str">
        <f>'JP VIA HK'!C16</f>
        <v>1403-025N</v>
      </c>
      <c r="D16" s="44">
        <f>'JP VIA HK'!D16</f>
        <v>43782</v>
      </c>
      <c r="E16" s="44">
        <f>'JP VIA HK'!E16</f>
        <v>43785</v>
      </c>
      <c r="F16" s="44">
        <f>MALAYSIA!E65</f>
        <v>43785</v>
      </c>
      <c r="G16" s="44">
        <f t="shared" si="8"/>
        <v>43789</v>
      </c>
      <c r="H16" s="44">
        <f t="shared" si="6"/>
        <v>43793</v>
      </c>
      <c r="I16" s="44">
        <f t="shared" si="2"/>
        <v>43791</v>
      </c>
      <c r="J16" s="44">
        <f t="shared" si="3"/>
        <v>43796</v>
      </c>
      <c r="K16" s="44">
        <f t="shared" si="9"/>
        <v>43789</v>
      </c>
      <c r="L16" s="73">
        <f t="shared" si="4"/>
        <v>43790</v>
      </c>
      <c r="M16" s="73">
        <f t="shared" si="5"/>
        <v>43793</v>
      </c>
      <c r="N16" s="73">
        <f t="shared" si="10"/>
        <v>43789</v>
      </c>
    </row>
    <row r="17" spans="2:14" ht="15.75">
      <c r="B17" s="74" t="str">
        <f>'JP VIA HK'!B17</f>
        <v>SPRINTER</v>
      </c>
      <c r="C17" s="74" t="str">
        <f>'JP VIA HK'!C17</f>
        <v>1404-033N</v>
      </c>
      <c r="D17" s="44">
        <f>'JP VIA HK'!D17</f>
        <v>43789</v>
      </c>
      <c r="E17" s="44">
        <f>'JP VIA HK'!E17</f>
        <v>43792</v>
      </c>
      <c r="F17" s="44">
        <f>MALAYSIA!E66</f>
        <v>43792</v>
      </c>
      <c r="G17" s="44">
        <f t="shared" si="8"/>
        <v>43796</v>
      </c>
      <c r="H17" s="44">
        <f t="shared" si="6"/>
        <v>43800</v>
      </c>
      <c r="I17" s="44">
        <f t="shared" si="2"/>
        <v>43798</v>
      </c>
      <c r="J17" s="44">
        <f t="shared" si="3"/>
        <v>43803</v>
      </c>
      <c r="K17" s="44">
        <f t="shared" si="9"/>
        <v>43796</v>
      </c>
      <c r="L17" s="73">
        <f t="shared" si="4"/>
        <v>43797</v>
      </c>
      <c r="M17" s="73">
        <f t="shared" si="5"/>
        <v>43800</v>
      </c>
      <c r="N17" s="73">
        <f t="shared" si="10"/>
        <v>43796</v>
      </c>
    </row>
    <row r="18" spans="2:14" ht="15.75">
      <c r="B18" s="74" t="str">
        <f>'JP VIA HK'!B18</f>
        <v>PROGRESS C</v>
      </c>
      <c r="C18" s="74" t="str">
        <f>'JP VIA HK'!C18</f>
        <v>1405-043N</v>
      </c>
      <c r="D18" s="44">
        <f>'JP VIA HK'!D18</f>
        <v>43796</v>
      </c>
      <c r="E18" s="44">
        <f>'JP VIA HK'!E18</f>
        <v>43799</v>
      </c>
      <c r="F18" s="44">
        <f>MALAYSIA!E67</f>
        <v>43799</v>
      </c>
      <c r="G18" s="44">
        <f t="shared" si="8"/>
        <v>43803</v>
      </c>
      <c r="H18" s="44">
        <f t="shared" si="6"/>
        <v>43807</v>
      </c>
      <c r="I18" s="44">
        <f t="shared" si="2"/>
        <v>43805</v>
      </c>
      <c r="J18" s="44">
        <f t="shared" si="3"/>
        <v>43810</v>
      </c>
      <c r="K18" s="44">
        <f t="shared" si="9"/>
        <v>43803</v>
      </c>
      <c r="L18" s="73">
        <f t="shared" si="4"/>
        <v>43804</v>
      </c>
      <c r="M18" s="73">
        <f t="shared" si="5"/>
        <v>43807</v>
      </c>
      <c r="N18" s="73">
        <f t="shared" si="10"/>
        <v>43803</v>
      </c>
    </row>
    <row r="19" spans="2:14" ht="15.75">
      <c r="B19" s="77" t="s">
        <v>88</v>
      </c>
      <c r="C19" s="70"/>
      <c r="D19" s="71"/>
      <c r="E19" s="72"/>
    </row>
    <row r="20" spans="2:14" ht="15.75">
      <c r="B20" s="35" t="s">
        <v>89</v>
      </c>
      <c r="C20" s="137"/>
      <c r="D20" s="138"/>
      <c r="E20" s="71"/>
    </row>
    <row r="21" spans="2:14" ht="15.75">
      <c r="B21" s="259" t="s">
        <v>112</v>
      </c>
      <c r="C21" s="260"/>
      <c r="D21" s="261"/>
      <c r="E21" s="71"/>
    </row>
    <row r="22" spans="2:14" ht="15.75">
      <c r="B22" s="66" t="s">
        <v>90</v>
      </c>
      <c r="C22" s="67" t="s">
        <v>93</v>
      </c>
      <c r="D22" s="67" t="s">
        <v>94</v>
      </c>
      <c r="E22" s="132"/>
    </row>
    <row r="23" spans="2:14" ht="15.75">
      <c r="B23" s="67" t="s">
        <v>95</v>
      </c>
      <c r="C23" s="67" t="s">
        <v>113</v>
      </c>
      <c r="D23" s="67" t="s">
        <v>113</v>
      </c>
      <c r="E23" s="132"/>
    </row>
    <row r="24" spans="2:14" ht="15.75">
      <c r="B24" s="68" t="s">
        <v>98</v>
      </c>
      <c r="C24" s="66" t="s">
        <v>114</v>
      </c>
      <c r="D24" s="66" t="s">
        <v>100</v>
      </c>
      <c r="E24" s="132"/>
    </row>
    <row r="26" spans="2:14" ht="15.75">
      <c r="B26" s="139" t="s">
        <v>156</v>
      </c>
      <c r="C26" s="139"/>
      <c r="D26" s="139"/>
      <c r="E26" s="139"/>
      <c r="F26" s="139"/>
      <c r="G26" s="197"/>
      <c r="H26" s="132"/>
      <c r="I26" s="140"/>
      <c r="J26" s="132"/>
    </row>
    <row r="27" spans="2:14" ht="15.75">
      <c r="B27" s="141" t="s">
        <v>116</v>
      </c>
      <c r="C27" s="141"/>
      <c r="D27" s="141"/>
      <c r="E27" s="141"/>
      <c r="F27" s="141"/>
      <c r="G27" s="198"/>
      <c r="H27" s="132"/>
      <c r="I27" s="140"/>
      <c r="J27" s="132"/>
    </row>
    <row r="28" spans="2:14" s="201" customFormat="1" ht="15.75">
      <c r="B28" s="258" t="s">
        <v>80</v>
      </c>
      <c r="C28" s="258"/>
      <c r="D28" s="202" t="s">
        <v>81</v>
      </c>
      <c r="E28" s="332" t="s">
        <v>82</v>
      </c>
      <c r="F28" s="334" t="s">
        <v>157</v>
      </c>
      <c r="G28" s="334" t="s">
        <v>158</v>
      </c>
      <c r="H28" s="334" t="s">
        <v>159</v>
      </c>
      <c r="I28" s="334" t="s">
        <v>152</v>
      </c>
    </row>
    <row r="29" spans="2:14" s="201" customFormat="1" ht="15.75">
      <c r="B29" s="258"/>
      <c r="C29" s="258"/>
      <c r="D29" s="202" t="s">
        <v>86</v>
      </c>
      <c r="E29" s="333"/>
      <c r="F29" s="335"/>
      <c r="G29" s="335"/>
      <c r="H29" s="335"/>
      <c r="I29" s="335"/>
    </row>
    <row r="30" spans="2:14" s="60" customFormat="1" ht="15.75">
      <c r="B30" s="49" t="str">
        <f>MALAYSIA!B79</f>
        <v>AMALIA C</v>
      </c>
      <c r="C30" s="49" t="str">
        <f>MALAYSIA!C79</f>
        <v>065B</v>
      </c>
      <c r="D30" s="52">
        <f>MALAYSIA!D79</f>
        <v>43704</v>
      </c>
      <c r="E30" s="52">
        <f>MALAYSIA!E79</f>
        <v>43708</v>
      </c>
      <c r="F30" s="52">
        <f t="shared" ref="F30:F57" si="11">D30+8</f>
        <v>43712</v>
      </c>
      <c r="G30" s="52">
        <f t="shared" ref="G30:G57" si="12">D30+6</f>
        <v>43710</v>
      </c>
      <c r="H30" s="142">
        <f t="shared" ref="H30:H57" si="13">D30+10</f>
        <v>43714</v>
      </c>
      <c r="I30" s="142">
        <f t="shared" ref="I30:I57" si="14">D30+12</f>
        <v>43716</v>
      </c>
    </row>
    <row r="31" spans="2:14" s="60" customFormat="1" ht="15.75">
      <c r="B31" s="49" t="str">
        <f>MALAYSIA!B80</f>
        <v>ST EVER</v>
      </c>
      <c r="C31" s="49" t="str">
        <f>MALAYSIA!C80</f>
        <v>050A</v>
      </c>
      <c r="D31" s="52">
        <f>MALAYSIA!D80</f>
        <v>43706</v>
      </c>
      <c r="E31" s="52">
        <f>MALAYSIA!E80</f>
        <v>43710</v>
      </c>
      <c r="F31" s="52">
        <f t="shared" si="11"/>
        <v>43714</v>
      </c>
      <c r="G31" s="52">
        <f t="shared" si="12"/>
        <v>43712</v>
      </c>
      <c r="H31" s="142">
        <f t="shared" ref="H31:H55" si="15">D31+12</f>
        <v>43718</v>
      </c>
      <c r="I31" s="142">
        <f t="shared" ref="I31:I55" si="16">D31+14</f>
        <v>43720</v>
      </c>
    </row>
    <row r="32" spans="2:14" s="60" customFormat="1" ht="15.75">
      <c r="B32" s="49" t="str">
        <f>MALAYSIA!B81</f>
        <v>ST BLUE</v>
      </c>
      <c r="C32" s="49" t="str">
        <f>MALAYSIA!C81</f>
        <v>050B</v>
      </c>
      <c r="D32" s="52">
        <f>MALAYSIA!D81</f>
        <v>43711</v>
      </c>
      <c r="E32" s="52">
        <f>MALAYSIA!E81</f>
        <v>43715</v>
      </c>
      <c r="F32" s="52">
        <f t="shared" si="11"/>
        <v>43719</v>
      </c>
      <c r="G32" s="52">
        <f t="shared" si="12"/>
        <v>43717</v>
      </c>
      <c r="H32" s="142">
        <f t="shared" si="15"/>
        <v>43723</v>
      </c>
      <c r="I32" s="142">
        <f t="shared" si="16"/>
        <v>43725</v>
      </c>
    </row>
    <row r="33" spans="2:9" s="60" customFormat="1" ht="15.75">
      <c r="B33" s="49" t="str">
        <f>MALAYSIA!B82</f>
        <v>AMALIA C</v>
      </c>
      <c r="C33" s="49" t="str">
        <f>MALAYSIA!C82</f>
        <v>066A</v>
      </c>
      <c r="D33" s="52">
        <f>MALAYSIA!D82</f>
        <v>43713</v>
      </c>
      <c r="E33" s="52">
        <f>MALAYSIA!E82</f>
        <v>43717</v>
      </c>
      <c r="F33" s="52">
        <f t="shared" si="11"/>
        <v>43721</v>
      </c>
      <c r="G33" s="52">
        <f t="shared" si="12"/>
        <v>43719</v>
      </c>
      <c r="H33" s="142">
        <f t="shared" si="13"/>
        <v>43723</v>
      </c>
      <c r="I33" s="142">
        <f t="shared" si="14"/>
        <v>43725</v>
      </c>
    </row>
    <row r="34" spans="2:9" s="60" customFormat="1" ht="15.75">
      <c r="B34" s="49" t="str">
        <f>MALAYSIA!B83</f>
        <v>ST EVER</v>
      </c>
      <c r="C34" s="49" t="str">
        <f>MALAYSIA!C83</f>
        <v>050B</v>
      </c>
      <c r="D34" s="52">
        <f>MALAYSIA!D83</f>
        <v>43718</v>
      </c>
      <c r="E34" s="52">
        <f>MALAYSIA!E83</f>
        <v>43722</v>
      </c>
      <c r="F34" s="52">
        <f t="shared" si="11"/>
        <v>43726</v>
      </c>
      <c r="G34" s="52">
        <f t="shared" si="12"/>
        <v>43724</v>
      </c>
      <c r="H34" s="142">
        <f t="shared" si="15"/>
        <v>43730</v>
      </c>
      <c r="I34" s="142">
        <f t="shared" si="16"/>
        <v>43732</v>
      </c>
    </row>
    <row r="35" spans="2:9" s="60" customFormat="1" ht="15.75">
      <c r="B35" s="49" t="str">
        <f>MALAYSIA!B84</f>
        <v>ST BLUE</v>
      </c>
      <c r="C35" s="49" t="str">
        <f>MALAYSIA!C84</f>
        <v>051A</v>
      </c>
      <c r="D35" s="52">
        <f>MALAYSIA!D84</f>
        <v>43720</v>
      </c>
      <c r="E35" s="52">
        <f>MALAYSIA!E84</f>
        <v>43724</v>
      </c>
      <c r="F35" s="52">
        <f t="shared" si="11"/>
        <v>43728</v>
      </c>
      <c r="G35" s="52">
        <f t="shared" si="12"/>
        <v>43726</v>
      </c>
      <c r="H35" s="142">
        <f t="shared" si="15"/>
        <v>43732</v>
      </c>
      <c r="I35" s="142">
        <f t="shared" si="16"/>
        <v>43734</v>
      </c>
    </row>
    <row r="36" spans="2:9" s="60" customFormat="1" ht="15.75">
      <c r="B36" s="49" t="str">
        <f>MALAYSIA!B85</f>
        <v>AMALIA C</v>
      </c>
      <c r="C36" s="49" t="str">
        <f>MALAYSIA!C85</f>
        <v>066B</v>
      </c>
      <c r="D36" s="52">
        <f>MALAYSIA!D85</f>
        <v>43725</v>
      </c>
      <c r="E36" s="52">
        <f>MALAYSIA!E85</f>
        <v>43729</v>
      </c>
      <c r="F36" s="52">
        <f t="shared" si="11"/>
        <v>43733</v>
      </c>
      <c r="G36" s="52">
        <f t="shared" si="12"/>
        <v>43731</v>
      </c>
      <c r="H36" s="142">
        <f t="shared" si="13"/>
        <v>43735</v>
      </c>
      <c r="I36" s="142">
        <f t="shared" si="14"/>
        <v>43737</v>
      </c>
    </row>
    <row r="37" spans="2:9" s="60" customFormat="1" ht="15.75">
      <c r="B37" s="49" t="str">
        <f>MALAYSIA!B86</f>
        <v>ST EVER</v>
      </c>
      <c r="C37" s="49" t="str">
        <f>MALAYSIA!C86</f>
        <v>051A</v>
      </c>
      <c r="D37" s="52">
        <f>MALAYSIA!D86</f>
        <v>43727</v>
      </c>
      <c r="E37" s="52">
        <f>MALAYSIA!E86</f>
        <v>43731</v>
      </c>
      <c r="F37" s="52">
        <f t="shared" si="11"/>
        <v>43735</v>
      </c>
      <c r="G37" s="52">
        <f t="shared" si="12"/>
        <v>43733</v>
      </c>
      <c r="H37" s="142">
        <f t="shared" si="13"/>
        <v>43737</v>
      </c>
      <c r="I37" s="142">
        <f t="shared" si="14"/>
        <v>43739</v>
      </c>
    </row>
    <row r="38" spans="2:9" s="60" customFormat="1" ht="15.75">
      <c r="B38" s="49" t="str">
        <f>MALAYSIA!B87</f>
        <v>ST BLUE</v>
      </c>
      <c r="C38" s="49" t="str">
        <f>MALAYSIA!C87</f>
        <v>051B</v>
      </c>
      <c r="D38" s="52">
        <f>MALAYSIA!D87</f>
        <v>43732</v>
      </c>
      <c r="E38" s="52">
        <f>MALAYSIA!E87</f>
        <v>43736</v>
      </c>
      <c r="F38" s="52">
        <f t="shared" si="11"/>
        <v>43740</v>
      </c>
      <c r="G38" s="52">
        <f t="shared" si="12"/>
        <v>43738</v>
      </c>
      <c r="H38" s="142">
        <f t="shared" si="15"/>
        <v>43744</v>
      </c>
      <c r="I38" s="142">
        <f t="shared" si="16"/>
        <v>43746</v>
      </c>
    </row>
    <row r="39" spans="2:9" s="60" customFormat="1" ht="15.75">
      <c r="B39" s="49" t="str">
        <f>MALAYSIA!B88</f>
        <v>AMALIA C</v>
      </c>
      <c r="C39" s="49" t="str">
        <f>MALAYSIA!C88</f>
        <v>067A</v>
      </c>
      <c r="D39" s="52">
        <f>MALAYSIA!D88</f>
        <v>43734</v>
      </c>
      <c r="E39" s="52">
        <f>MALAYSIA!E88</f>
        <v>43738</v>
      </c>
      <c r="F39" s="52">
        <f t="shared" si="11"/>
        <v>43742</v>
      </c>
      <c r="G39" s="52">
        <f t="shared" si="12"/>
        <v>43740</v>
      </c>
      <c r="H39" s="142">
        <f t="shared" si="15"/>
        <v>43746</v>
      </c>
      <c r="I39" s="142">
        <f t="shared" si="16"/>
        <v>43748</v>
      </c>
    </row>
    <row r="40" spans="2:9" s="60" customFormat="1" ht="15.75">
      <c r="B40" s="49" t="str">
        <f>MALAYSIA!B89</f>
        <v>ST EVER</v>
      </c>
      <c r="C40" s="49" t="str">
        <f>MALAYSIA!C89</f>
        <v>051B</v>
      </c>
      <c r="D40" s="52">
        <f>MALAYSIA!D89</f>
        <v>43739</v>
      </c>
      <c r="E40" s="52">
        <f>MALAYSIA!E89</f>
        <v>43743</v>
      </c>
      <c r="F40" s="52">
        <f t="shared" si="11"/>
        <v>43747</v>
      </c>
      <c r="G40" s="52">
        <f t="shared" si="12"/>
        <v>43745</v>
      </c>
      <c r="H40" s="142">
        <f t="shared" si="13"/>
        <v>43749</v>
      </c>
      <c r="I40" s="142">
        <f t="shared" si="14"/>
        <v>43751</v>
      </c>
    </row>
    <row r="41" spans="2:9" s="60" customFormat="1" ht="15.75">
      <c r="B41" s="49" t="str">
        <f>MALAYSIA!B90</f>
        <v>ST BLUE</v>
      </c>
      <c r="C41" s="49" t="str">
        <f>MALAYSIA!C90</f>
        <v>052A</v>
      </c>
      <c r="D41" s="52">
        <f>MALAYSIA!D90</f>
        <v>43741</v>
      </c>
      <c r="E41" s="52">
        <f>MALAYSIA!E90</f>
        <v>43745</v>
      </c>
      <c r="F41" s="52">
        <f t="shared" si="11"/>
        <v>43749</v>
      </c>
      <c r="G41" s="52">
        <f t="shared" si="12"/>
        <v>43747</v>
      </c>
      <c r="H41" s="142">
        <f t="shared" si="13"/>
        <v>43751</v>
      </c>
      <c r="I41" s="142">
        <f t="shared" si="14"/>
        <v>43753</v>
      </c>
    </row>
    <row r="42" spans="2:9" s="60" customFormat="1" ht="15.75">
      <c r="B42" s="49" t="str">
        <f>MALAYSIA!B91</f>
        <v>AMALIA C</v>
      </c>
      <c r="C42" s="49" t="str">
        <f>MALAYSIA!C91</f>
        <v>067B</v>
      </c>
      <c r="D42" s="52">
        <f>MALAYSIA!D91</f>
        <v>43746</v>
      </c>
      <c r="E42" s="52">
        <f>MALAYSIA!E91</f>
        <v>43750</v>
      </c>
      <c r="F42" s="52">
        <f t="shared" si="11"/>
        <v>43754</v>
      </c>
      <c r="G42" s="52">
        <f t="shared" si="12"/>
        <v>43752</v>
      </c>
      <c r="H42" s="142">
        <f t="shared" si="15"/>
        <v>43758</v>
      </c>
      <c r="I42" s="142">
        <f t="shared" si="16"/>
        <v>43760</v>
      </c>
    </row>
    <row r="43" spans="2:9" s="60" customFormat="1" ht="15.75">
      <c r="B43" s="49" t="str">
        <f>MALAYSIA!B92</f>
        <v>ST EVER</v>
      </c>
      <c r="C43" s="49" t="str">
        <f>MALAYSIA!C92</f>
        <v>052A</v>
      </c>
      <c r="D43" s="52">
        <f>MALAYSIA!D92</f>
        <v>43748</v>
      </c>
      <c r="E43" s="52">
        <f>MALAYSIA!E92</f>
        <v>43752</v>
      </c>
      <c r="F43" s="52">
        <f t="shared" si="11"/>
        <v>43756</v>
      </c>
      <c r="G43" s="52">
        <f t="shared" si="12"/>
        <v>43754</v>
      </c>
      <c r="H43" s="142">
        <f t="shared" si="15"/>
        <v>43760</v>
      </c>
      <c r="I43" s="142">
        <f t="shared" si="16"/>
        <v>43762</v>
      </c>
    </row>
    <row r="44" spans="2:9" s="60" customFormat="1" ht="15.75">
      <c r="B44" s="49" t="str">
        <f>MALAYSIA!B93</f>
        <v>ST BLUE</v>
      </c>
      <c r="C44" s="49" t="str">
        <f>MALAYSIA!C93</f>
        <v>052B</v>
      </c>
      <c r="D44" s="52">
        <f>MALAYSIA!D93</f>
        <v>43753</v>
      </c>
      <c r="E44" s="52">
        <f>MALAYSIA!E93</f>
        <v>43757</v>
      </c>
      <c r="F44" s="52">
        <f t="shared" si="11"/>
        <v>43761</v>
      </c>
      <c r="G44" s="52">
        <f t="shared" si="12"/>
        <v>43759</v>
      </c>
      <c r="H44" s="142">
        <f t="shared" si="13"/>
        <v>43763</v>
      </c>
      <c r="I44" s="142">
        <f t="shared" si="14"/>
        <v>43765</v>
      </c>
    </row>
    <row r="45" spans="2:9" s="60" customFormat="1" ht="15.75">
      <c r="B45" s="49" t="str">
        <f>MALAYSIA!B94</f>
        <v>AMALIA C</v>
      </c>
      <c r="C45" s="49" t="str">
        <f>MALAYSIA!C94</f>
        <v>068A</v>
      </c>
      <c r="D45" s="52">
        <f>MALAYSIA!D94</f>
        <v>43755</v>
      </c>
      <c r="E45" s="52">
        <f>MALAYSIA!E94</f>
        <v>43759</v>
      </c>
      <c r="F45" s="52">
        <f t="shared" si="11"/>
        <v>43763</v>
      </c>
      <c r="G45" s="52">
        <f t="shared" si="12"/>
        <v>43761</v>
      </c>
      <c r="H45" s="142">
        <f t="shared" si="13"/>
        <v>43765</v>
      </c>
      <c r="I45" s="142">
        <f t="shared" si="14"/>
        <v>43767</v>
      </c>
    </row>
    <row r="46" spans="2:9" s="60" customFormat="1" ht="15.75">
      <c r="B46" s="49" t="str">
        <f>MALAYSIA!B95</f>
        <v>ST EVER</v>
      </c>
      <c r="C46" s="49" t="str">
        <f>MALAYSIA!C95</f>
        <v>052B</v>
      </c>
      <c r="D46" s="52">
        <f>MALAYSIA!D95</f>
        <v>43760</v>
      </c>
      <c r="E46" s="52">
        <f>MALAYSIA!E95</f>
        <v>43764</v>
      </c>
      <c r="F46" s="52">
        <f t="shared" si="11"/>
        <v>43768</v>
      </c>
      <c r="G46" s="52">
        <f t="shared" si="12"/>
        <v>43766</v>
      </c>
      <c r="H46" s="142">
        <f t="shared" si="15"/>
        <v>43772</v>
      </c>
      <c r="I46" s="142">
        <f t="shared" si="16"/>
        <v>43774</v>
      </c>
    </row>
    <row r="47" spans="2:9" s="60" customFormat="1" ht="15.75">
      <c r="B47" s="49" t="str">
        <f>MALAYSIA!B96</f>
        <v>ST BLUE</v>
      </c>
      <c r="C47" s="49" t="str">
        <f>MALAYSIA!C96</f>
        <v>053A</v>
      </c>
      <c r="D47" s="52">
        <f>MALAYSIA!D96</f>
        <v>43762</v>
      </c>
      <c r="E47" s="52">
        <f>MALAYSIA!E96</f>
        <v>43766</v>
      </c>
      <c r="F47" s="52">
        <f t="shared" si="11"/>
        <v>43770</v>
      </c>
      <c r="G47" s="52">
        <f t="shared" si="12"/>
        <v>43768</v>
      </c>
      <c r="H47" s="142">
        <f t="shared" si="15"/>
        <v>43774</v>
      </c>
      <c r="I47" s="142">
        <f t="shared" si="16"/>
        <v>43776</v>
      </c>
    </row>
    <row r="48" spans="2:9" s="60" customFormat="1" ht="15.75">
      <c r="B48" s="49" t="str">
        <f>MALAYSIA!B97</f>
        <v>AMALIA C</v>
      </c>
      <c r="C48" s="49" t="str">
        <f>MALAYSIA!C97</f>
        <v>068B</v>
      </c>
      <c r="D48" s="52">
        <f>MALAYSIA!D97</f>
        <v>43767</v>
      </c>
      <c r="E48" s="52">
        <f>MALAYSIA!E97</f>
        <v>43771</v>
      </c>
      <c r="F48" s="52">
        <f t="shared" si="11"/>
        <v>43775</v>
      </c>
      <c r="G48" s="52">
        <f t="shared" si="12"/>
        <v>43773</v>
      </c>
      <c r="H48" s="142">
        <f t="shared" si="13"/>
        <v>43777</v>
      </c>
      <c r="I48" s="142">
        <f t="shared" si="14"/>
        <v>43779</v>
      </c>
    </row>
    <row r="49" spans="2:10" s="60" customFormat="1" ht="15.75">
      <c r="B49" s="49" t="str">
        <f>MALAYSIA!B98</f>
        <v>ST EVER</v>
      </c>
      <c r="C49" s="49" t="str">
        <f>MALAYSIA!C98</f>
        <v>053A</v>
      </c>
      <c r="D49" s="52">
        <f>MALAYSIA!D98</f>
        <v>43769</v>
      </c>
      <c r="E49" s="52">
        <f>MALAYSIA!E98</f>
        <v>43773</v>
      </c>
      <c r="F49" s="52">
        <f t="shared" si="11"/>
        <v>43777</v>
      </c>
      <c r="G49" s="52">
        <f t="shared" si="12"/>
        <v>43775</v>
      </c>
      <c r="H49" s="142">
        <f t="shared" si="13"/>
        <v>43779</v>
      </c>
      <c r="I49" s="142">
        <f t="shared" si="14"/>
        <v>43781</v>
      </c>
    </row>
    <row r="50" spans="2:10" s="60" customFormat="1" ht="15.75">
      <c r="B50" s="49" t="str">
        <f>MALAYSIA!B99</f>
        <v>ST BLUE</v>
      </c>
      <c r="C50" s="49" t="str">
        <f>MALAYSIA!C99</f>
        <v>053B</v>
      </c>
      <c r="D50" s="52">
        <f>MALAYSIA!D99</f>
        <v>43774</v>
      </c>
      <c r="E50" s="52">
        <f>MALAYSIA!E99</f>
        <v>43778</v>
      </c>
      <c r="F50" s="52">
        <f t="shared" si="11"/>
        <v>43782</v>
      </c>
      <c r="G50" s="52">
        <f t="shared" si="12"/>
        <v>43780</v>
      </c>
      <c r="H50" s="142">
        <f t="shared" si="15"/>
        <v>43786</v>
      </c>
      <c r="I50" s="142">
        <f t="shared" si="16"/>
        <v>43788</v>
      </c>
    </row>
    <row r="51" spans="2:10" s="60" customFormat="1" ht="15.75">
      <c r="B51" s="49" t="str">
        <f>MALAYSIA!B100</f>
        <v>AMALIA C</v>
      </c>
      <c r="C51" s="49" t="str">
        <f>MALAYSIA!C100</f>
        <v>069A</v>
      </c>
      <c r="D51" s="52">
        <f>MALAYSIA!D100</f>
        <v>43776</v>
      </c>
      <c r="E51" s="52">
        <f>MALAYSIA!E100</f>
        <v>43780</v>
      </c>
      <c r="F51" s="52">
        <f t="shared" si="11"/>
        <v>43784</v>
      </c>
      <c r="G51" s="52">
        <f t="shared" si="12"/>
        <v>43782</v>
      </c>
      <c r="H51" s="142">
        <f t="shared" si="15"/>
        <v>43788</v>
      </c>
      <c r="I51" s="142">
        <f t="shared" si="16"/>
        <v>43790</v>
      </c>
    </row>
    <row r="52" spans="2:10" s="60" customFormat="1" ht="15.75">
      <c r="B52" s="49" t="str">
        <f>MALAYSIA!B101</f>
        <v>ST EVER</v>
      </c>
      <c r="C52" s="49" t="str">
        <f>MALAYSIA!C101</f>
        <v>053B</v>
      </c>
      <c r="D52" s="52">
        <f>MALAYSIA!D101</f>
        <v>43781</v>
      </c>
      <c r="E52" s="52">
        <f>MALAYSIA!E101</f>
        <v>43785</v>
      </c>
      <c r="F52" s="52">
        <f t="shared" si="11"/>
        <v>43789</v>
      </c>
      <c r="G52" s="52">
        <f t="shared" si="12"/>
        <v>43787</v>
      </c>
      <c r="H52" s="142">
        <f t="shared" si="13"/>
        <v>43791</v>
      </c>
      <c r="I52" s="142">
        <f t="shared" si="14"/>
        <v>43793</v>
      </c>
    </row>
    <row r="53" spans="2:10" s="60" customFormat="1" ht="15.75">
      <c r="B53" s="49" t="str">
        <f>MALAYSIA!B102</f>
        <v>ST BLUE</v>
      </c>
      <c r="C53" s="49" t="str">
        <f>MALAYSIA!C102</f>
        <v>054A</v>
      </c>
      <c r="D53" s="52">
        <f>MALAYSIA!D102</f>
        <v>43783</v>
      </c>
      <c r="E53" s="52">
        <f>MALAYSIA!E102</f>
        <v>43787</v>
      </c>
      <c r="F53" s="52">
        <f t="shared" si="11"/>
        <v>43791</v>
      </c>
      <c r="G53" s="52">
        <f t="shared" si="12"/>
        <v>43789</v>
      </c>
      <c r="H53" s="142">
        <f t="shared" si="13"/>
        <v>43793</v>
      </c>
      <c r="I53" s="142">
        <f t="shared" si="14"/>
        <v>43795</v>
      </c>
    </row>
    <row r="54" spans="2:10" s="60" customFormat="1" ht="15.75">
      <c r="B54" s="49" t="str">
        <f>MALAYSIA!B103</f>
        <v>AMALIA C</v>
      </c>
      <c r="C54" s="49" t="str">
        <f>MALAYSIA!C103</f>
        <v>069B</v>
      </c>
      <c r="D54" s="52">
        <f>MALAYSIA!D103</f>
        <v>43788</v>
      </c>
      <c r="E54" s="52">
        <f>MALAYSIA!E103</f>
        <v>43792</v>
      </c>
      <c r="F54" s="52">
        <f t="shared" si="11"/>
        <v>43796</v>
      </c>
      <c r="G54" s="52">
        <f t="shared" si="12"/>
        <v>43794</v>
      </c>
      <c r="H54" s="142">
        <f t="shared" si="15"/>
        <v>43800</v>
      </c>
      <c r="I54" s="142">
        <f t="shared" si="16"/>
        <v>43802</v>
      </c>
    </row>
    <row r="55" spans="2:10" s="60" customFormat="1" ht="15.75">
      <c r="B55" s="49" t="str">
        <f>MALAYSIA!B104</f>
        <v>ST EVER</v>
      </c>
      <c r="C55" s="49" t="str">
        <f>MALAYSIA!C104</f>
        <v>054A</v>
      </c>
      <c r="D55" s="52">
        <f>MALAYSIA!D104</f>
        <v>43790</v>
      </c>
      <c r="E55" s="52">
        <f>MALAYSIA!E104</f>
        <v>43794</v>
      </c>
      <c r="F55" s="52">
        <f t="shared" si="11"/>
        <v>43798</v>
      </c>
      <c r="G55" s="52">
        <f t="shared" si="12"/>
        <v>43796</v>
      </c>
      <c r="H55" s="142">
        <f t="shared" si="15"/>
        <v>43802</v>
      </c>
      <c r="I55" s="142">
        <f t="shared" si="16"/>
        <v>43804</v>
      </c>
    </row>
    <row r="56" spans="2:10" s="60" customFormat="1" ht="15.75">
      <c r="B56" s="49" t="str">
        <f>MALAYSIA!B105</f>
        <v>ST BLUE</v>
      </c>
      <c r="C56" s="49" t="str">
        <f>MALAYSIA!C105</f>
        <v>054B</v>
      </c>
      <c r="D56" s="52">
        <f>MALAYSIA!D105</f>
        <v>43795</v>
      </c>
      <c r="E56" s="52">
        <f>MALAYSIA!E105</f>
        <v>43799</v>
      </c>
      <c r="F56" s="52">
        <f t="shared" si="11"/>
        <v>43803</v>
      </c>
      <c r="G56" s="52">
        <f t="shared" si="12"/>
        <v>43801</v>
      </c>
      <c r="H56" s="142">
        <f t="shared" si="13"/>
        <v>43805</v>
      </c>
      <c r="I56" s="142">
        <f t="shared" si="14"/>
        <v>43807</v>
      </c>
    </row>
    <row r="57" spans="2:10" s="60" customFormat="1" ht="15.75">
      <c r="B57" s="49" t="str">
        <f>MALAYSIA!B106</f>
        <v>AMALIA C</v>
      </c>
      <c r="C57" s="49" t="str">
        <f>MALAYSIA!C106</f>
        <v>070A</v>
      </c>
      <c r="D57" s="52">
        <f>MALAYSIA!D106</f>
        <v>43797</v>
      </c>
      <c r="E57" s="52">
        <f>MALAYSIA!E106</f>
        <v>43801</v>
      </c>
      <c r="F57" s="52">
        <f t="shared" si="11"/>
        <v>43805</v>
      </c>
      <c r="G57" s="52">
        <f t="shared" si="12"/>
        <v>43803</v>
      </c>
      <c r="H57" s="142">
        <f t="shared" si="13"/>
        <v>43807</v>
      </c>
      <c r="I57" s="142">
        <f t="shared" si="14"/>
        <v>43809</v>
      </c>
    </row>
    <row r="58" spans="2:10" s="60" customFormat="1" ht="15.75">
      <c r="C58" s="53"/>
      <c r="D58" s="209"/>
      <c r="E58" s="209"/>
      <c r="F58" s="209"/>
      <c r="G58" s="209"/>
      <c r="H58" s="167"/>
      <c r="I58" s="167"/>
    </row>
    <row r="59" spans="2:10" s="60" customFormat="1" ht="15.75">
      <c r="B59" s="53"/>
      <c r="C59" s="53"/>
      <c r="D59" s="209"/>
      <c r="E59" s="209"/>
      <c r="F59" s="209"/>
      <c r="G59" s="209"/>
      <c r="H59" s="167"/>
      <c r="I59" s="167"/>
    </row>
    <row r="60" spans="2:10" s="60" customFormat="1" ht="15.75">
      <c r="B60" s="53"/>
      <c r="C60" s="53"/>
      <c r="D60" s="209"/>
      <c r="E60" s="209"/>
      <c r="F60" s="209"/>
      <c r="G60" s="209"/>
      <c r="H60" s="167"/>
      <c r="I60" s="167"/>
    </row>
    <row r="61" spans="2:10" s="60" customFormat="1" ht="15.75">
      <c r="B61" s="53"/>
      <c r="C61" s="53"/>
      <c r="D61" s="209"/>
      <c r="E61" s="209"/>
      <c r="F61" s="209"/>
      <c r="G61" s="209"/>
      <c r="H61" s="167"/>
      <c r="I61" s="167"/>
    </row>
    <row r="62" spans="2:10" ht="15.75">
      <c r="B62" s="77" t="s">
        <v>88</v>
      </c>
      <c r="C62" s="70"/>
      <c r="D62" s="209"/>
      <c r="E62" s="209"/>
      <c r="F62" s="72"/>
      <c r="G62" s="69"/>
      <c r="H62" s="69"/>
      <c r="I62" s="69"/>
      <c r="J62" s="69"/>
    </row>
    <row r="63" spans="2:10" ht="15.75">
      <c r="B63" s="35" t="s">
        <v>89</v>
      </c>
      <c r="C63" s="132"/>
      <c r="D63" s="132"/>
      <c r="E63" s="132"/>
      <c r="F63" s="132"/>
      <c r="G63" s="170"/>
      <c r="H63" s="55"/>
      <c r="I63" s="140"/>
      <c r="J63" s="132"/>
    </row>
    <row r="64" spans="2:10" ht="15.75">
      <c r="B64" s="248" t="s">
        <v>90</v>
      </c>
      <c r="C64" s="250" t="s">
        <v>91</v>
      </c>
      <c r="D64" s="251"/>
      <c r="E64" s="250" t="s">
        <v>92</v>
      </c>
      <c r="F64" s="251"/>
      <c r="G64" s="170"/>
      <c r="H64" s="55"/>
      <c r="I64" s="140"/>
      <c r="J64" s="132"/>
    </row>
    <row r="65" spans="2:10" ht="15.75">
      <c r="B65" s="249"/>
      <c r="C65" s="50" t="s">
        <v>93</v>
      </c>
      <c r="D65" s="50" t="s">
        <v>94</v>
      </c>
      <c r="E65" s="50" t="s">
        <v>93</v>
      </c>
      <c r="F65" s="50" t="s">
        <v>94</v>
      </c>
      <c r="G65" s="55"/>
      <c r="H65" s="55"/>
      <c r="I65" s="140"/>
      <c r="J65" s="132"/>
    </row>
    <row r="66" spans="2:10" ht="15.75">
      <c r="B66" s="50" t="s">
        <v>95</v>
      </c>
      <c r="C66" s="50" t="s">
        <v>96</v>
      </c>
      <c r="D66" s="50" t="s">
        <v>96</v>
      </c>
      <c r="E66" s="50" t="s">
        <v>97</v>
      </c>
      <c r="F66" s="50" t="s">
        <v>97</v>
      </c>
      <c r="G66" s="170"/>
      <c r="H66" s="55"/>
      <c r="I66" s="140"/>
      <c r="J66" s="132"/>
    </row>
    <row r="67" spans="2:10" ht="15.75">
      <c r="B67" s="50" t="s">
        <v>98</v>
      </c>
      <c r="C67" s="50" t="s">
        <v>99</v>
      </c>
      <c r="D67" s="50" t="s">
        <v>100</v>
      </c>
      <c r="E67" s="50" t="s">
        <v>101</v>
      </c>
      <c r="F67" s="50" t="s">
        <v>100</v>
      </c>
      <c r="G67" s="55"/>
      <c r="H67" s="55"/>
      <c r="I67" s="140"/>
      <c r="J67" s="132"/>
    </row>
    <row r="69" spans="2:10" ht="15.75">
      <c r="B69" s="145" t="s">
        <v>160</v>
      </c>
      <c r="C69" s="145"/>
      <c r="D69" s="145"/>
      <c r="E69" s="145"/>
    </row>
    <row r="70" spans="2:10" ht="15.75">
      <c r="B70" s="146" t="s">
        <v>161</v>
      </c>
      <c r="C70" s="146"/>
      <c r="D70" s="146"/>
      <c r="E70" s="146"/>
    </row>
    <row r="71" spans="2:10">
      <c r="B71" s="329" t="s">
        <v>80</v>
      </c>
      <c r="C71" s="329"/>
      <c r="D71" s="325" t="s">
        <v>162</v>
      </c>
      <c r="E71" s="325" t="s">
        <v>163</v>
      </c>
    </row>
    <row r="72" spans="2:10">
      <c r="B72" s="329"/>
      <c r="C72" s="329"/>
      <c r="D72" s="325"/>
      <c r="E72" s="325"/>
    </row>
    <row r="73" spans="2:10">
      <c r="B73" s="329"/>
      <c r="C73" s="329"/>
      <c r="D73" s="325"/>
      <c r="E73" s="325"/>
    </row>
    <row r="74" spans="2:10" ht="15.75">
      <c r="B74" s="43" t="s">
        <v>206</v>
      </c>
      <c r="C74" s="43" t="s">
        <v>327</v>
      </c>
      <c r="D74" s="142">
        <v>43620</v>
      </c>
      <c r="E74" s="142">
        <f t="shared" ref="E74:E84" si="17">D74+5</f>
        <v>43625</v>
      </c>
    </row>
    <row r="75" spans="2:10" ht="15.75">
      <c r="B75" s="226" t="s">
        <v>333</v>
      </c>
      <c r="C75" s="226" t="s">
        <v>333</v>
      </c>
      <c r="D75" s="142">
        <f t="shared" ref="D75:D84" si="18">D74+7</f>
        <v>43627</v>
      </c>
      <c r="E75" s="142">
        <f t="shared" si="17"/>
        <v>43632</v>
      </c>
    </row>
    <row r="76" spans="2:10" ht="15.75">
      <c r="B76" s="43" t="s">
        <v>222</v>
      </c>
      <c r="C76" s="43" t="s">
        <v>327</v>
      </c>
      <c r="D76" s="142">
        <f t="shared" si="18"/>
        <v>43634</v>
      </c>
      <c r="E76" s="142">
        <f t="shared" si="17"/>
        <v>43639</v>
      </c>
    </row>
    <row r="77" spans="2:10" ht="15.75">
      <c r="B77" s="43" t="s">
        <v>216</v>
      </c>
      <c r="C77" s="43" t="s">
        <v>332</v>
      </c>
      <c r="D77" s="142">
        <f t="shared" si="18"/>
        <v>43641</v>
      </c>
      <c r="E77" s="142">
        <f t="shared" si="17"/>
        <v>43646</v>
      </c>
    </row>
    <row r="78" spans="2:10" ht="15.75">
      <c r="B78" s="43" t="s">
        <v>164</v>
      </c>
      <c r="C78" s="43" t="s">
        <v>329</v>
      </c>
      <c r="D78" s="142">
        <f t="shared" si="18"/>
        <v>43648</v>
      </c>
      <c r="E78" s="142">
        <f t="shared" si="17"/>
        <v>43653</v>
      </c>
    </row>
    <row r="79" spans="2:10" s="60" customFormat="1" ht="15.75">
      <c r="B79" s="43" t="s">
        <v>206</v>
      </c>
      <c r="C79" s="43" t="s">
        <v>329</v>
      </c>
      <c r="D79" s="142">
        <f t="shared" si="18"/>
        <v>43655</v>
      </c>
      <c r="E79" s="142">
        <f>D79+5</f>
        <v>43660</v>
      </c>
      <c r="G79" s="194"/>
    </row>
    <row r="80" spans="2:10" s="60" customFormat="1" ht="15.75">
      <c r="B80" s="43" t="s">
        <v>222</v>
      </c>
      <c r="C80" s="43" t="s">
        <v>329</v>
      </c>
      <c r="D80" s="142">
        <f t="shared" si="18"/>
        <v>43662</v>
      </c>
      <c r="E80" s="142">
        <f>D80+5</f>
        <v>43667</v>
      </c>
      <c r="G80" s="194"/>
    </row>
    <row r="81" spans="2:7" s="60" customFormat="1" ht="15.75">
      <c r="B81" s="43" t="s">
        <v>216</v>
      </c>
      <c r="C81" s="43" t="s">
        <v>334</v>
      </c>
      <c r="D81" s="142">
        <f t="shared" si="18"/>
        <v>43669</v>
      </c>
      <c r="E81" s="142">
        <f t="shared" si="17"/>
        <v>43674</v>
      </c>
      <c r="G81" s="194"/>
    </row>
    <row r="82" spans="2:7" s="60" customFormat="1" ht="15.75">
      <c r="B82" s="43" t="s">
        <v>164</v>
      </c>
      <c r="C82" s="43" t="s">
        <v>331</v>
      </c>
      <c r="D82" s="142">
        <f t="shared" si="18"/>
        <v>43676</v>
      </c>
      <c r="E82" s="142">
        <f t="shared" si="17"/>
        <v>43681</v>
      </c>
      <c r="G82" s="194"/>
    </row>
    <row r="83" spans="2:7" s="60" customFormat="1" ht="15.75">
      <c r="B83" s="43" t="s">
        <v>206</v>
      </c>
      <c r="C83" s="43" t="s">
        <v>331</v>
      </c>
      <c r="D83" s="142">
        <f t="shared" si="18"/>
        <v>43683</v>
      </c>
      <c r="E83" s="142">
        <f t="shared" si="17"/>
        <v>43688</v>
      </c>
      <c r="G83" s="194"/>
    </row>
    <row r="84" spans="2:7" s="60" customFormat="1" ht="15.75">
      <c r="B84" s="43" t="s">
        <v>222</v>
      </c>
      <c r="C84" s="43" t="s">
        <v>331</v>
      </c>
      <c r="D84" s="142">
        <f t="shared" si="18"/>
        <v>43690</v>
      </c>
      <c r="E84" s="142">
        <f t="shared" si="17"/>
        <v>43695</v>
      </c>
      <c r="G84" s="194"/>
    </row>
    <row r="85" spans="2:7" ht="15.75">
      <c r="B85" s="77" t="s">
        <v>88</v>
      </c>
      <c r="C85" s="70"/>
      <c r="D85" s="71"/>
      <c r="E85" s="72"/>
    </row>
    <row r="86" spans="2:7" ht="15.75">
      <c r="B86" s="35" t="s">
        <v>89</v>
      </c>
      <c r="C86" s="61"/>
      <c r="D86" s="61"/>
      <c r="E86" s="61"/>
    </row>
    <row r="87" spans="2:7" ht="15.75">
      <c r="B87" s="250" t="s">
        <v>91</v>
      </c>
      <c r="C87" s="331"/>
      <c r="D87" s="251"/>
    </row>
    <row r="88" spans="2:7" ht="15.75">
      <c r="B88" s="32" t="s">
        <v>90</v>
      </c>
      <c r="C88" s="50" t="s">
        <v>93</v>
      </c>
      <c r="D88" s="50" t="s">
        <v>94</v>
      </c>
    </row>
    <row r="89" spans="2:7" ht="15.75">
      <c r="B89" s="50" t="s">
        <v>95</v>
      </c>
      <c r="C89" s="50" t="s">
        <v>165</v>
      </c>
      <c r="D89" s="50" t="s">
        <v>165</v>
      </c>
    </row>
    <row r="90" spans="2:7" ht="15.75">
      <c r="B90" s="50" t="s">
        <v>98</v>
      </c>
      <c r="C90" s="50" t="s">
        <v>166</v>
      </c>
      <c r="D90" s="50" t="s">
        <v>100</v>
      </c>
    </row>
  </sheetData>
  <mergeCells count="25">
    <mergeCell ref="N3:N4"/>
    <mergeCell ref="K3:K4"/>
    <mergeCell ref="L3:L4"/>
    <mergeCell ref="G28:G29"/>
    <mergeCell ref="G3:G4"/>
    <mergeCell ref="M3:M4"/>
    <mergeCell ref="H28:H29"/>
    <mergeCell ref="I28:I29"/>
    <mergeCell ref="H3:H4"/>
    <mergeCell ref="I3:I4"/>
    <mergeCell ref="J3:J4"/>
    <mergeCell ref="B3:C4"/>
    <mergeCell ref="B87:D87"/>
    <mergeCell ref="B64:B65"/>
    <mergeCell ref="C64:D64"/>
    <mergeCell ref="E64:F64"/>
    <mergeCell ref="B71:C73"/>
    <mergeCell ref="D71:D73"/>
    <mergeCell ref="E71:E73"/>
    <mergeCell ref="B21:D21"/>
    <mergeCell ref="B28:C29"/>
    <mergeCell ref="E28:E29"/>
    <mergeCell ref="F28:F29"/>
    <mergeCell ref="E3:E4"/>
    <mergeCell ref="F3:F4"/>
  </mergeCells>
  <hyperlinks>
    <hyperlink ref="A2" location="COVER!A1" display="BACK TO COVER"/>
  </hyperlinks>
  <pageMargins left="0" right="0" top="0" bottom="0" header="0" footer="0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COVER</vt:lpstr>
      <vt:lpstr>NOTICE</vt:lpstr>
      <vt:lpstr>TAIWAN</vt:lpstr>
      <vt:lpstr>HK-SHEKOU-JP direct</vt:lpstr>
      <vt:lpstr>JP VIA KAO</vt:lpstr>
      <vt:lpstr>JP VIA HK</vt:lpstr>
      <vt:lpstr>MALAYSIA</vt:lpstr>
      <vt:lpstr>INDONESIA</vt:lpstr>
      <vt:lpstr>CHINA</vt:lpstr>
      <vt:lpstr>PHILIPPINES</vt:lpstr>
      <vt:lpstr>SINGAPORE</vt:lpstr>
      <vt:lpstr>KOREA</vt:lpstr>
      <vt:lpstr>THAILAND</vt:lpstr>
      <vt:lpstr>MMYQT</vt:lpstr>
      <vt:lpstr>CAMBODIA-THAILAND</vt:lpstr>
      <vt:lpstr>NEW SERVICE-TW-JP-SHANGHAI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Bich Thanh</dc:creator>
  <cp:lastModifiedBy>HOME</cp:lastModifiedBy>
  <cp:lastPrinted>2017-06-27T07:13:49Z</cp:lastPrinted>
  <dcterms:created xsi:type="dcterms:W3CDTF">2017-06-26T03:51:27Z</dcterms:created>
  <dcterms:modified xsi:type="dcterms:W3CDTF">2019-08-20T06:36:34Z</dcterms:modified>
</cp:coreProperties>
</file>